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firstSheet="2" activeTab="5"/>
  </bookViews>
  <sheets>
    <sheet name="Р Пр " sheetId="4" state="hidden" r:id="rId1"/>
    <sheet name="функционал 5(2016-2018)" sheetId="5" r:id="rId2"/>
    <sheet name="прилож 6 (2016)" sheetId="6" r:id="rId3"/>
    <sheet name="прилож 7 (2017-2018)" sheetId="15" r:id="rId4"/>
    <sheet name="прилож 8(2016)" sheetId="16" r:id="rId5"/>
    <sheet name="прилож 9 (2017-2018)" sheetId="14" r:id="rId6"/>
    <sheet name="Форма для росписи" sheetId="2" state="hidden" r:id="rId7"/>
    <sheet name="Лист3" sheetId="3" state="hidden" r:id="rId8"/>
  </sheets>
  <definedNames>
    <definedName name="_xlnm._FilterDatabase" localSheetId="2" hidden="1">'прилож 6 (2016)'!$C$10:$H$485</definedName>
    <definedName name="_xlnm._FilterDatabase" localSheetId="3" hidden="1">'прилож 7 (2017-2018)'!$C$10:$H$479</definedName>
    <definedName name="_xlnm._FilterDatabase" localSheetId="4" hidden="1">'прилож 8(2016)'!$C$10:$F$608</definedName>
    <definedName name="_xlnm._FilterDatabase" localSheetId="5" hidden="1">'прилож 9 (2017-2018)'!$C$10:$F$597</definedName>
    <definedName name="_xlnm._FilterDatabase" localSheetId="0" hidden="1">'Р Пр '!$C$15:$C$84</definedName>
    <definedName name="_xlnm._FilterDatabase" localSheetId="1" hidden="1">'функционал 5(2016-2018)'!$C$9:$C$77</definedName>
    <definedName name="APPT" localSheetId="2">'прилож 6 (2016)'!$A$24</definedName>
    <definedName name="APPT" localSheetId="3">'прилож 7 (2017-2018)'!$A$24</definedName>
    <definedName name="APPT" localSheetId="4">'прилож 8(2016)'!#REF!</definedName>
    <definedName name="APPT" localSheetId="5">'прилож 9 (2017-2018)'!#REF!</definedName>
    <definedName name="FIO" localSheetId="2">'прилож 6 (2016)'!$G$24</definedName>
    <definedName name="FIO" localSheetId="3">'прилож 7 (2017-2018)'!$G$24</definedName>
    <definedName name="FIO" localSheetId="4">'прилож 8(2016)'!#REF!</definedName>
    <definedName name="FIO" localSheetId="5">'прилож 9 (2017-2018)'!#REF!</definedName>
    <definedName name="SIGN" localSheetId="2">'прилож 6 (2016)'!$A$24:$H$26</definedName>
    <definedName name="SIGN" localSheetId="3">'прилож 7 (2017-2018)'!$A$24:$H$26</definedName>
    <definedName name="SIGN" localSheetId="4">'прилож 8(2016)'!#REF!</definedName>
    <definedName name="SIGN" localSheetId="5">'прилож 9 (2017-2018)'!#REF!</definedName>
    <definedName name="_xlnm.Print_Titles" localSheetId="2">'прилож 6 (2016)'!$10:$10</definedName>
    <definedName name="_xlnm.Print_Titles" localSheetId="3">'прилож 7 (2017-2018)'!$10:$10</definedName>
    <definedName name="_xlnm.Print_Titles" localSheetId="4">'прилож 8(2016)'!$10:$10</definedName>
    <definedName name="_xlnm.Print_Titles" localSheetId="5">'прилож 9 (2017-2018)'!$10:$10</definedName>
    <definedName name="_xlnm.Print_Titles" localSheetId="0">'Р Пр '!$A$14:$IV$15</definedName>
    <definedName name="_xlnm.Print_Titles" localSheetId="6">'Форма для росписи'!$6:$6</definedName>
    <definedName name="_xlnm.Print_Titles" localSheetId="1">'функционал 5(2016-2018)'!$8:$8</definedName>
    <definedName name="_xlnm.Print_Area" localSheetId="2">'прилож 6 (2016)'!$A$1:$K$473</definedName>
    <definedName name="_xlnm.Print_Area" localSheetId="3">'прилож 7 (2017-2018)'!$A$1:$K$467</definedName>
    <definedName name="_xlnm.Print_Area" localSheetId="0">'Р Пр '!$A$4:$F$84</definedName>
    <definedName name="_xlnm.Print_Area" localSheetId="1">'функционал 5(2016-2018)'!$A$1:$F$77</definedName>
  </definedNames>
  <calcPr calcId="145621"/>
</workbook>
</file>

<file path=xl/calcChain.xml><?xml version="1.0" encoding="utf-8"?>
<calcChain xmlns="http://schemas.openxmlformats.org/spreadsheetml/2006/main">
  <c r="J613" i="16" l="1"/>
  <c r="I613" i="16"/>
  <c r="H613" i="16"/>
  <c r="M604" i="16"/>
  <c r="M608" i="16" s="1"/>
  <c r="J604" i="16"/>
  <c r="I604" i="16"/>
  <c r="H604" i="16"/>
  <c r="R595" i="16"/>
  <c r="Q595" i="16"/>
  <c r="R594" i="16"/>
  <c r="J594" i="16"/>
  <c r="I594" i="16"/>
  <c r="R593" i="16"/>
  <c r="J593" i="16"/>
  <c r="I593" i="16"/>
  <c r="R592" i="16"/>
  <c r="H592" i="16"/>
  <c r="Q592" i="16" s="1"/>
  <c r="R591" i="16"/>
  <c r="J591" i="16"/>
  <c r="I591" i="16"/>
  <c r="H591" i="16"/>
  <c r="R590" i="16"/>
  <c r="J590" i="16"/>
  <c r="I590" i="16"/>
  <c r="H590" i="16"/>
  <c r="R589" i="16"/>
  <c r="J589" i="16"/>
  <c r="I589" i="16"/>
  <c r="R588" i="16"/>
  <c r="J588" i="16"/>
  <c r="I588" i="16"/>
  <c r="R587" i="16"/>
  <c r="H587" i="16"/>
  <c r="Q587" i="16" s="1"/>
  <c r="R586" i="16"/>
  <c r="J586" i="16"/>
  <c r="I586" i="16"/>
  <c r="H586" i="16"/>
  <c r="R585" i="16"/>
  <c r="J585" i="16"/>
  <c r="I585" i="16"/>
  <c r="H585" i="16"/>
  <c r="R584" i="16"/>
  <c r="J584" i="16"/>
  <c r="I584" i="16"/>
  <c r="R583" i="16"/>
  <c r="J583" i="16"/>
  <c r="I583" i="16"/>
  <c r="R582" i="16"/>
  <c r="H582" i="16"/>
  <c r="Q582" i="16" s="1"/>
  <c r="R581" i="16"/>
  <c r="J581" i="16"/>
  <c r="I581" i="16"/>
  <c r="H581" i="16"/>
  <c r="R580" i="16"/>
  <c r="J580" i="16"/>
  <c r="I580" i="16"/>
  <c r="H580" i="16"/>
  <c r="R579" i="16"/>
  <c r="R578" i="16" s="1"/>
  <c r="J579" i="16"/>
  <c r="J578" i="16" s="1"/>
  <c r="I579" i="16"/>
  <c r="I578" i="16" s="1"/>
  <c r="H579" i="16"/>
  <c r="U578" i="16"/>
  <c r="T578" i="16"/>
  <c r="S578" i="16"/>
  <c r="P578" i="16"/>
  <c r="O578" i="16"/>
  <c r="N578" i="16"/>
  <c r="M578" i="16"/>
  <c r="L578" i="16"/>
  <c r="K578" i="16"/>
  <c r="R577" i="16"/>
  <c r="J577" i="16"/>
  <c r="I577" i="16"/>
  <c r="R576" i="16"/>
  <c r="J576" i="16"/>
  <c r="I576" i="16"/>
  <c r="R575" i="16"/>
  <c r="H575" i="16"/>
  <c r="H577" i="16" s="1"/>
  <c r="R574" i="16"/>
  <c r="J574" i="16"/>
  <c r="I574" i="16"/>
  <c r="H574" i="16"/>
  <c r="R573" i="16"/>
  <c r="J573" i="16"/>
  <c r="I573" i="16"/>
  <c r="H573" i="16"/>
  <c r="R572" i="16"/>
  <c r="J572" i="16"/>
  <c r="I572" i="16"/>
  <c r="R571" i="16"/>
  <c r="J571" i="16"/>
  <c r="I571" i="16"/>
  <c r="R570" i="16"/>
  <c r="H570" i="16"/>
  <c r="H572" i="16" s="1"/>
  <c r="R569" i="16"/>
  <c r="J569" i="16"/>
  <c r="I569" i="16"/>
  <c r="H569" i="16"/>
  <c r="R568" i="16"/>
  <c r="J568" i="16"/>
  <c r="I568" i="16"/>
  <c r="H568" i="16"/>
  <c r="R567" i="16"/>
  <c r="J567" i="16"/>
  <c r="I567" i="16"/>
  <c r="R566" i="16"/>
  <c r="J566" i="16"/>
  <c r="I566" i="16"/>
  <c r="R565" i="16"/>
  <c r="H565" i="16"/>
  <c r="H567" i="16" s="1"/>
  <c r="R564" i="16"/>
  <c r="J564" i="16"/>
  <c r="I564" i="16"/>
  <c r="H564" i="16"/>
  <c r="R563" i="16"/>
  <c r="J563" i="16"/>
  <c r="I563" i="16"/>
  <c r="H563" i="16"/>
  <c r="R562" i="16"/>
  <c r="J562" i="16"/>
  <c r="I562" i="16"/>
  <c r="R561" i="16"/>
  <c r="J561" i="16"/>
  <c r="I561" i="16"/>
  <c r="R560" i="16"/>
  <c r="H560" i="16"/>
  <c r="H562" i="16" s="1"/>
  <c r="R559" i="16"/>
  <c r="J559" i="16"/>
  <c r="I559" i="16"/>
  <c r="H559" i="16"/>
  <c r="R558" i="16"/>
  <c r="J558" i="16"/>
  <c r="I558" i="16"/>
  <c r="R557" i="16"/>
  <c r="J557" i="16"/>
  <c r="I557" i="16"/>
  <c r="R556" i="16"/>
  <c r="H556" i="16"/>
  <c r="H558" i="16" s="1"/>
  <c r="R555" i="16"/>
  <c r="J555" i="16"/>
  <c r="I555" i="16"/>
  <c r="H555" i="16"/>
  <c r="R554" i="16"/>
  <c r="J554" i="16"/>
  <c r="I554" i="16"/>
  <c r="R553" i="16"/>
  <c r="J553" i="16"/>
  <c r="I553" i="16"/>
  <c r="R552" i="16"/>
  <c r="H552" i="16"/>
  <c r="H554" i="16" s="1"/>
  <c r="R551" i="16"/>
  <c r="J551" i="16"/>
  <c r="I551" i="16"/>
  <c r="H551" i="16"/>
  <c r="R550" i="16"/>
  <c r="J550" i="16"/>
  <c r="I550" i="16"/>
  <c r="R549" i="16"/>
  <c r="J549" i="16"/>
  <c r="I549" i="16"/>
  <c r="R548" i="16"/>
  <c r="J548" i="16"/>
  <c r="I548" i="16"/>
  <c r="R547" i="16"/>
  <c r="H547" i="16"/>
  <c r="H549" i="16" s="1"/>
  <c r="R546" i="16"/>
  <c r="J546" i="16"/>
  <c r="I546" i="16"/>
  <c r="H546" i="16"/>
  <c r="R545" i="16"/>
  <c r="J545" i="16"/>
  <c r="I545" i="16"/>
  <c r="H545" i="16"/>
  <c r="R544" i="16"/>
  <c r="J544" i="16"/>
  <c r="I544" i="16"/>
  <c r="R543" i="16"/>
  <c r="J543" i="16"/>
  <c r="I543" i="16"/>
  <c r="R542" i="16"/>
  <c r="H542" i="16"/>
  <c r="H544" i="16" s="1"/>
  <c r="R541" i="16"/>
  <c r="J541" i="16"/>
  <c r="I541" i="16"/>
  <c r="H541" i="16"/>
  <c r="R540" i="16"/>
  <c r="J540" i="16"/>
  <c r="I540" i="16"/>
  <c r="R539" i="16"/>
  <c r="J539" i="16"/>
  <c r="I539" i="16"/>
  <c r="R538" i="16"/>
  <c r="H538" i="16"/>
  <c r="H540" i="16" s="1"/>
  <c r="R537" i="16"/>
  <c r="J537" i="16"/>
  <c r="I537" i="16"/>
  <c r="H537" i="16"/>
  <c r="R536" i="16"/>
  <c r="J536" i="16"/>
  <c r="I536" i="16"/>
  <c r="H536" i="16"/>
  <c r="R535" i="16"/>
  <c r="J535" i="16"/>
  <c r="I535" i="16"/>
  <c r="R534" i="16"/>
  <c r="J534" i="16"/>
  <c r="I534" i="16"/>
  <c r="R533" i="16"/>
  <c r="H533" i="16"/>
  <c r="H535" i="16" s="1"/>
  <c r="R532" i="16"/>
  <c r="J532" i="16"/>
  <c r="I532" i="16"/>
  <c r="H532" i="16"/>
  <c r="R531" i="16"/>
  <c r="J531" i="16"/>
  <c r="I531" i="16"/>
  <c r="R530" i="16"/>
  <c r="J530" i="16"/>
  <c r="I530" i="16"/>
  <c r="R529" i="16"/>
  <c r="H529" i="16"/>
  <c r="H531" i="16" s="1"/>
  <c r="R528" i="16"/>
  <c r="J528" i="16"/>
  <c r="I528" i="16"/>
  <c r="H528" i="16"/>
  <c r="R527" i="16"/>
  <c r="J527" i="16"/>
  <c r="I527" i="16"/>
  <c r="H527" i="16"/>
  <c r="R526" i="16"/>
  <c r="J526" i="16"/>
  <c r="I526" i="16"/>
  <c r="R525" i="16"/>
  <c r="J525" i="16"/>
  <c r="I525" i="16"/>
  <c r="R524" i="16"/>
  <c r="H524" i="16"/>
  <c r="H526" i="16" s="1"/>
  <c r="R523" i="16"/>
  <c r="J523" i="16"/>
  <c r="I523" i="16"/>
  <c r="H523" i="16"/>
  <c r="R522" i="16"/>
  <c r="J522" i="16"/>
  <c r="I522" i="16"/>
  <c r="H522" i="16"/>
  <c r="R521" i="16"/>
  <c r="U520" i="16"/>
  <c r="T520" i="16"/>
  <c r="S520" i="16"/>
  <c r="P520" i="16"/>
  <c r="O520" i="16"/>
  <c r="N520" i="16"/>
  <c r="M520" i="16"/>
  <c r="L520" i="16"/>
  <c r="K520" i="16"/>
  <c r="R519" i="16"/>
  <c r="J519" i="16"/>
  <c r="I519" i="16"/>
  <c r="R518" i="16"/>
  <c r="J518" i="16"/>
  <c r="I518" i="16"/>
  <c r="R517" i="16"/>
  <c r="H517" i="16"/>
  <c r="Q517" i="16" s="1"/>
  <c r="R516" i="16"/>
  <c r="J516" i="16"/>
  <c r="I516" i="16"/>
  <c r="H516" i="16"/>
  <c r="R515" i="16"/>
  <c r="J515" i="16"/>
  <c r="I515" i="16"/>
  <c r="R514" i="16"/>
  <c r="J514" i="16"/>
  <c r="I514" i="16"/>
  <c r="R513" i="16"/>
  <c r="H513" i="16"/>
  <c r="Q513" i="16" s="1"/>
  <c r="R512" i="16"/>
  <c r="J512" i="16"/>
  <c r="I512" i="16"/>
  <c r="H512" i="16"/>
  <c r="R511" i="16"/>
  <c r="J511" i="16"/>
  <c r="I511" i="16"/>
  <c r="R510" i="16"/>
  <c r="J510" i="16"/>
  <c r="I510" i="16"/>
  <c r="R509" i="16"/>
  <c r="H509" i="16"/>
  <c r="Q509" i="16" s="1"/>
  <c r="R508" i="16"/>
  <c r="J508" i="16"/>
  <c r="I508" i="16"/>
  <c r="H508" i="16"/>
  <c r="R507" i="16"/>
  <c r="J507" i="16"/>
  <c r="I507" i="16"/>
  <c r="H507" i="16"/>
  <c r="R506" i="16"/>
  <c r="J506" i="16"/>
  <c r="I506" i="16"/>
  <c r="R505" i="16"/>
  <c r="J505" i="16"/>
  <c r="I505" i="16"/>
  <c r="R504" i="16"/>
  <c r="H504" i="16"/>
  <c r="Q504" i="16" s="1"/>
  <c r="R503" i="16"/>
  <c r="J503" i="16"/>
  <c r="I503" i="16"/>
  <c r="H503" i="16"/>
  <c r="R502" i="16"/>
  <c r="J502" i="16"/>
  <c r="I502" i="16"/>
  <c r="H502" i="16"/>
  <c r="R501" i="16"/>
  <c r="J501" i="16"/>
  <c r="I501" i="16"/>
  <c r="R500" i="16"/>
  <c r="J500" i="16"/>
  <c r="I500" i="16"/>
  <c r="R499" i="16"/>
  <c r="H499" i="16"/>
  <c r="Q499" i="16" s="1"/>
  <c r="R498" i="16"/>
  <c r="J498" i="16"/>
  <c r="I498" i="16"/>
  <c r="H498" i="16"/>
  <c r="R497" i="16"/>
  <c r="J497" i="16"/>
  <c r="I497" i="16"/>
  <c r="H497" i="16"/>
  <c r="R496" i="16"/>
  <c r="J496" i="16"/>
  <c r="I496" i="16"/>
  <c r="R495" i="16"/>
  <c r="J495" i="16"/>
  <c r="I495" i="16"/>
  <c r="R494" i="16"/>
  <c r="H494" i="16"/>
  <c r="Q494" i="16" s="1"/>
  <c r="R493" i="16"/>
  <c r="J493" i="16"/>
  <c r="I493" i="16"/>
  <c r="H493" i="16"/>
  <c r="R492" i="16"/>
  <c r="J492" i="16"/>
  <c r="I492" i="16"/>
  <c r="H492" i="16"/>
  <c r="R491" i="16"/>
  <c r="J491" i="16"/>
  <c r="I491" i="16"/>
  <c r="R490" i="16"/>
  <c r="J490" i="16"/>
  <c r="I490" i="16"/>
  <c r="R489" i="16"/>
  <c r="H489" i="16"/>
  <c r="Q489" i="16" s="1"/>
  <c r="R488" i="16"/>
  <c r="J488" i="16"/>
  <c r="I488" i="16"/>
  <c r="H488" i="16"/>
  <c r="R487" i="16"/>
  <c r="J487" i="16"/>
  <c r="I487" i="16"/>
  <c r="H487" i="16"/>
  <c r="R486" i="16"/>
  <c r="J486" i="16"/>
  <c r="J485" i="16" s="1"/>
  <c r="I486" i="16"/>
  <c r="I485" i="16" s="1"/>
  <c r="H486" i="16"/>
  <c r="U485" i="16"/>
  <c r="T485" i="16"/>
  <c r="S485" i="16"/>
  <c r="P485" i="16"/>
  <c r="O485" i="16"/>
  <c r="N485" i="16"/>
  <c r="M485" i="16"/>
  <c r="L485" i="16"/>
  <c r="K485" i="16"/>
  <c r="R484" i="16"/>
  <c r="J484" i="16"/>
  <c r="I484" i="16"/>
  <c r="R483" i="16"/>
  <c r="J483" i="16"/>
  <c r="I483" i="16"/>
  <c r="R482" i="16"/>
  <c r="H482" i="16"/>
  <c r="H484" i="16" s="1"/>
  <c r="R481" i="16"/>
  <c r="J481" i="16"/>
  <c r="I481" i="16"/>
  <c r="H481" i="16"/>
  <c r="R480" i="16"/>
  <c r="J480" i="16"/>
  <c r="I480" i="16"/>
  <c r="H480" i="16"/>
  <c r="R479" i="16"/>
  <c r="J479" i="16"/>
  <c r="I479" i="16"/>
  <c r="R478" i="16"/>
  <c r="J478" i="16"/>
  <c r="I478" i="16"/>
  <c r="R477" i="16"/>
  <c r="H477" i="16"/>
  <c r="H479" i="16" s="1"/>
  <c r="R476" i="16"/>
  <c r="J476" i="16"/>
  <c r="I476" i="16"/>
  <c r="H476" i="16"/>
  <c r="R475" i="16"/>
  <c r="J475" i="16"/>
  <c r="I475" i="16"/>
  <c r="H475" i="16"/>
  <c r="R474" i="16"/>
  <c r="J474" i="16"/>
  <c r="I474" i="16"/>
  <c r="R473" i="16"/>
  <c r="J473" i="16"/>
  <c r="I473" i="16"/>
  <c r="R472" i="16"/>
  <c r="H472" i="16"/>
  <c r="H474" i="16" s="1"/>
  <c r="R471" i="16"/>
  <c r="J471" i="16"/>
  <c r="I471" i="16"/>
  <c r="H471" i="16"/>
  <c r="R470" i="16"/>
  <c r="J470" i="16"/>
  <c r="J469" i="16" s="1"/>
  <c r="I470" i="16"/>
  <c r="H470" i="16"/>
  <c r="H469" i="16" s="1"/>
  <c r="R469" i="16"/>
  <c r="P469" i="16"/>
  <c r="O469" i="16"/>
  <c r="N469" i="16"/>
  <c r="M469" i="16"/>
  <c r="L469" i="16"/>
  <c r="K469" i="16"/>
  <c r="R468" i="16"/>
  <c r="J468" i="16"/>
  <c r="I468" i="16"/>
  <c r="R467" i="16"/>
  <c r="J467" i="16"/>
  <c r="I467" i="16"/>
  <c r="R466" i="16"/>
  <c r="H466" i="16"/>
  <c r="H468" i="16" s="1"/>
  <c r="R465" i="16"/>
  <c r="J465" i="16"/>
  <c r="I465" i="16"/>
  <c r="H465" i="16"/>
  <c r="R464" i="16"/>
  <c r="J464" i="16"/>
  <c r="J463" i="16" s="1"/>
  <c r="I464" i="16"/>
  <c r="H464" i="16"/>
  <c r="R463" i="16"/>
  <c r="P463" i="16"/>
  <c r="O463" i="16"/>
  <c r="N463" i="16"/>
  <c r="M463" i="16"/>
  <c r="L463" i="16"/>
  <c r="K463" i="16"/>
  <c r="I463" i="16"/>
  <c r="H463" i="16"/>
  <c r="R462" i="16"/>
  <c r="J462" i="16"/>
  <c r="I462" i="16"/>
  <c r="R461" i="16"/>
  <c r="J461" i="16"/>
  <c r="I461" i="16"/>
  <c r="R460" i="16"/>
  <c r="H460" i="16"/>
  <c r="H462" i="16" s="1"/>
  <c r="R459" i="16"/>
  <c r="J459" i="16"/>
  <c r="I459" i="16"/>
  <c r="R458" i="16"/>
  <c r="J458" i="16"/>
  <c r="I458" i="16"/>
  <c r="I457" i="16" s="1"/>
  <c r="R457" i="16"/>
  <c r="P457" i="16"/>
  <c r="O457" i="16"/>
  <c r="N457" i="16"/>
  <c r="N456" i="16" s="1"/>
  <c r="M457" i="16"/>
  <c r="L457" i="16"/>
  <c r="K457" i="16"/>
  <c r="J457" i="16"/>
  <c r="U456" i="16"/>
  <c r="T456" i="16"/>
  <c r="S456" i="16"/>
  <c r="R455" i="16"/>
  <c r="J455" i="16"/>
  <c r="I455" i="16"/>
  <c r="R454" i="16"/>
  <c r="J454" i="16"/>
  <c r="I454" i="16"/>
  <c r="R453" i="16"/>
  <c r="H453" i="16"/>
  <c r="Q453" i="16" s="1"/>
  <c r="R452" i="16"/>
  <c r="J452" i="16"/>
  <c r="I452" i="16"/>
  <c r="H452" i="16"/>
  <c r="R451" i="16"/>
  <c r="J451" i="16"/>
  <c r="I451" i="16"/>
  <c r="R450" i="16"/>
  <c r="J450" i="16"/>
  <c r="I450" i="16"/>
  <c r="R449" i="16"/>
  <c r="H449" i="16"/>
  <c r="Q449" i="16" s="1"/>
  <c r="R448" i="16"/>
  <c r="J448" i="16"/>
  <c r="I448" i="16"/>
  <c r="H448" i="16"/>
  <c r="R447" i="16"/>
  <c r="J447" i="16"/>
  <c r="J446" i="16" s="1"/>
  <c r="I447" i="16"/>
  <c r="I446" i="16" s="1"/>
  <c r="H447" i="16"/>
  <c r="R446" i="16"/>
  <c r="P446" i="16"/>
  <c r="O446" i="16"/>
  <c r="N446" i="16"/>
  <c r="M446" i="16"/>
  <c r="L446" i="16"/>
  <c r="K446" i="16"/>
  <c r="H446" i="16"/>
  <c r="R445" i="16"/>
  <c r="J445" i="16"/>
  <c r="I445" i="16"/>
  <c r="R444" i="16"/>
  <c r="J444" i="16"/>
  <c r="I444" i="16"/>
  <c r="R443" i="16"/>
  <c r="H443" i="16"/>
  <c r="Q443" i="16" s="1"/>
  <c r="R442" i="16"/>
  <c r="J442" i="16"/>
  <c r="I442" i="16"/>
  <c r="R441" i="16"/>
  <c r="J441" i="16"/>
  <c r="I441" i="16"/>
  <c r="R440" i="16"/>
  <c r="J440" i="16"/>
  <c r="I440" i="16"/>
  <c r="R439" i="16"/>
  <c r="J439" i="16"/>
  <c r="I439" i="16"/>
  <c r="R438" i="16"/>
  <c r="H438" i="16"/>
  <c r="Q438" i="16" s="1"/>
  <c r="R437" i="16"/>
  <c r="J437" i="16"/>
  <c r="I437" i="16"/>
  <c r="H437" i="16"/>
  <c r="R436" i="16"/>
  <c r="J436" i="16"/>
  <c r="I436" i="16"/>
  <c r="R435" i="16"/>
  <c r="J435" i="16"/>
  <c r="I435" i="16"/>
  <c r="R434" i="16"/>
  <c r="H434" i="16"/>
  <c r="Q434" i="16" s="1"/>
  <c r="R433" i="16"/>
  <c r="J433" i="16"/>
  <c r="I433" i="16"/>
  <c r="H433" i="16"/>
  <c r="R432" i="16"/>
  <c r="J432" i="16"/>
  <c r="I432" i="16"/>
  <c r="H432" i="16"/>
  <c r="R431" i="16"/>
  <c r="P431" i="16"/>
  <c r="O431" i="16"/>
  <c r="N431" i="16"/>
  <c r="M431" i="16"/>
  <c r="L431" i="16"/>
  <c r="K431" i="16"/>
  <c r="J431" i="16"/>
  <c r="I431" i="16"/>
  <c r="R430" i="16"/>
  <c r="J430" i="16"/>
  <c r="I430" i="16"/>
  <c r="R429" i="16"/>
  <c r="J429" i="16"/>
  <c r="I429" i="16"/>
  <c r="R428" i="16"/>
  <c r="H428" i="16"/>
  <c r="Q428" i="16" s="1"/>
  <c r="R427" i="16"/>
  <c r="J427" i="16"/>
  <c r="I427" i="16"/>
  <c r="H427" i="16"/>
  <c r="R426" i="16"/>
  <c r="J426" i="16"/>
  <c r="I426" i="16"/>
  <c r="H426" i="16"/>
  <c r="R425" i="16"/>
  <c r="J425" i="16"/>
  <c r="I425" i="16"/>
  <c r="R424" i="16"/>
  <c r="J424" i="16"/>
  <c r="I424" i="16"/>
  <c r="R423" i="16"/>
  <c r="H423" i="16"/>
  <c r="Q423" i="16" s="1"/>
  <c r="R422" i="16"/>
  <c r="J422" i="16"/>
  <c r="I422" i="16"/>
  <c r="H422" i="16"/>
  <c r="R421" i="16"/>
  <c r="J421" i="16"/>
  <c r="I421" i="16"/>
  <c r="H421" i="16"/>
  <c r="R420" i="16"/>
  <c r="J420" i="16"/>
  <c r="I420" i="16"/>
  <c r="R419" i="16"/>
  <c r="J419" i="16"/>
  <c r="I419" i="16"/>
  <c r="R418" i="16"/>
  <c r="H418" i="16"/>
  <c r="Q418" i="16" s="1"/>
  <c r="R417" i="16"/>
  <c r="J417" i="16"/>
  <c r="I417" i="16"/>
  <c r="H417" i="16"/>
  <c r="R416" i="16"/>
  <c r="J416" i="16"/>
  <c r="I416" i="16"/>
  <c r="H416" i="16"/>
  <c r="R415" i="16"/>
  <c r="J415" i="16"/>
  <c r="I415" i="16"/>
  <c r="R414" i="16"/>
  <c r="J414" i="16"/>
  <c r="I414" i="16"/>
  <c r="R413" i="16"/>
  <c r="H413" i="16"/>
  <c r="Q413" i="16" s="1"/>
  <c r="R412" i="16"/>
  <c r="J412" i="16"/>
  <c r="I412" i="16"/>
  <c r="H412" i="16"/>
  <c r="R411" i="16"/>
  <c r="J411" i="16"/>
  <c r="J410" i="16" s="1"/>
  <c r="J409" i="16" s="1"/>
  <c r="I411" i="16"/>
  <c r="I410" i="16" s="1"/>
  <c r="I409" i="16" s="1"/>
  <c r="H411" i="16"/>
  <c r="R410" i="16"/>
  <c r="P410" i="16"/>
  <c r="O410" i="16"/>
  <c r="O409" i="16" s="1"/>
  <c r="N410" i="16"/>
  <c r="M410" i="16"/>
  <c r="M409" i="16" s="1"/>
  <c r="L410" i="16"/>
  <c r="L409" i="16" s="1"/>
  <c r="K410" i="16"/>
  <c r="K409" i="16" s="1"/>
  <c r="H410" i="16"/>
  <c r="U409" i="16"/>
  <c r="T409" i="16"/>
  <c r="S409" i="16"/>
  <c r="P409" i="16"/>
  <c r="R408" i="16"/>
  <c r="J408" i="16"/>
  <c r="I408" i="16"/>
  <c r="R407" i="16"/>
  <c r="J407" i="16"/>
  <c r="I407" i="16"/>
  <c r="R406" i="16"/>
  <c r="H406" i="16"/>
  <c r="H408" i="16" s="1"/>
  <c r="R405" i="16"/>
  <c r="J405" i="16"/>
  <c r="I405" i="16"/>
  <c r="H405" i="16"/>
  <c r="R404" i="16"/>
  <c r="J404" i="16"/>
  <c r="J403" i="16" s="1"/>
  <c r="J402" i="16" s="1"/>
  <c r="I404" i="16"/>
  <c r="H404" i="16"/>
  <c r="R403" i="16"/>
  <c r="I403" i="16"/>
  <c r="I402" i="16" s="1"/>
  <c r="H403" i="16"/>
  <c r="H402" i="16" s="1"/>
  <c r="U402" i="16"/>
  <c r="T402" i="16"/>
  <c r="S402" i="16"/>
  <c r="P402" i="16"/>
  <c r="O402" i="16"/>
  <c r="N402" i="16"/>
  <c r="M402" i="16"/>
  <c r="L402" i="16"/>
  <c r="K402" i="16"/>
  <c r="R401" i="16"/>
  <c r="J401" i="16"/>
  <c r="I401" i="16"/>
  <c r="R400" i="16"/>
  <c r="J400" i="16"/>
  <c r="I400" i="16"/>
  <c r="R399" i="16"/>
  <c r="H399" i="16"/>
  <c r="H401" i="16" s="1"/>
  <c r="R398" i="16"/>
  <c r="J398" i="16"/>
  <c r="I398" i="16"/>
  <c r="R397" i="16"/>
  <c r="J397" i="16"/>
  <c r="I397" i="16"/>
  <c r="H397" i="16"/>
  <c r="H396" i="16" s="1"/>
  <c r="R396" i="16"/>
  <c r="J396" i="16"/>
  <c r="I396" i="16"/>
  <c r="R395" i="16"/>
  <c r="J395" i="16"/>
  <c r="I395" i="16"/>
  <c r="R394" i="16"/>
  <c r="J394" i="16"/>
  <c r="I394" i="16"/>
  <c r="R393" i="16"/>
  <c r="H393" i="16"/>
  <c r="H395" i="16" s="1"/>
  <c r="R392" i="16"/>
  <c r="J392" i="16"/>
  <c r="I392" i="16"/>
  <c r="R391" i="16"/>
  <c r="J391" i="16"/>
  <c r="I391" i="16"/>
  <c r="R390" i="16"/>
  <c r="J390" i="16"/>
  <c r="I390" i="16"/>
  <c r="R389" i="16"/>
  <c r="H389" i="16"/>
  <c r="H391" i="16" s="1"/>
  <c r="R388" i="16"/>
  <c r="J388" i="16"/>
  <c r="I388" i="16"/>
  <c r="R387" i="16"/>
  <c r="J387" i="16"/>
  <c r="I387" i="16"/>
  <c r="H387" i="16"/>
  <c r="H386" i="16" s="1"/>
  <c r="R386" i="16"/>
  <c r="J386" i="16"/>
  <c r="I386" i="16"/>
  <c r="R385" i="16"/>
  <c r="J385" i="16"/>
  <c r="I385" i="16"/>
  <c r="R384" i="16"/>
  <c r="J384" i="16"/>
  <c r="I384" i="16"/>
  <c r="R383" i="16"/>
  <c r="H383" i="16"/>
  <c r="H385" i="16" s="1"/>
  <c r="R382" i="16"/>
  <c r="J382" i="16"/>
  <c r="I382" i="16"/>
  <c r="R381" i="16"/>
  <c r="J381" i="16"/>
  <c r="I381" i="16"/>
  <c r="H381" i="16"/>
  <c r="H380" i="16" s="1"/>
  <c r="R380" i="16"/>
  <c r="J380" i="16"/>
  <c r="I380" i="16"/>
  <c r="U379" i="16"/>
  <c r="T379" i="16"/>
  <c r="S379" i="16"/>
  <c r="P379" i="16"/>
  <c r="O379" i="16"/>
  <c r="N379" i="16"/>
  <c r="M379" i="16"/>
  <c r="L379" i="16"/>
  <c r="K379" i="16"/>
  <c r="J379" i="16"/>
  <c r="R378" i="16"/>
  <c r="J378" i="16"/>
  <c r="I378" i="16"/>
  <c r="R377" i="16"/>
  <c r="J377" i="16"/>
  <c r="I377" i="16"/>
  <c r="R376" i="16"/>
  <c r="H376" i="16"/>
  <c r="H378" i="16" s="1"/>
  <c r="R375" i="16"/>
  <c r="J375" i="16"/>
  <c r="I375" i="16"/>
  <c r="H375" i="16"/>
  <c r="R374" i="16"/>
  <c r="J374" i="16"/>
  <c r="I374" i="16"/>
  <c r="H374" i="16"/>
  <c r="R373" i="16"/>
  <c r="J373" i="16"/>
  <c r="I373" i="16"/>
  <c r="H373" i="16"/>
  <c r="R372" i="16"/>
  <c r="J372" i="16"/>
  <c r="I372" i="16"/>
  <c r="R371" i="16"/>
  <c r="J371" i="16"/>
  <c r="I371" i="16"/>
  <c r="R370" i="16"/>
  <c r="H370" i="16"/>
  <c r="H372" i="16" s="1"/>
  <c r="R369" i="16"/>
  <c r="J369" i="16"/>
  <c r="I369" i="16"/>
  <c r="H369" i="16"/>
  <c r="R368" i="16"/>
  <c r="J368" i="16"/>
  <c r="I368" i="16"/>
  <c r="H368" i="16"/>
  <c r="R367" i="16"/>
  <c r="J367" i="16"/>
  <c r="J366" i="16" s="1"/>
  <c r="I367" i="16"/>
  <c r="I366" i="16" s="1"/>
  <c r="H367" i="16"/>
  <c r="U366" i="16"/>
  <c r="T366" i="16"/>
  <c r="S366" i="16"/>
  <c r="P366" i="16"/>
  <c r="O366" i="16"/>
  <c r="N366" i="16"/>
  <c r="M366" i="16"/>
  <c r="L366" i="16"/>
  <c r="K366" i="16"/>
  <c r="R365" i="16"/>
  <c r="J365" i="16"/>
  <c r="I365" i="16"/>
  <c r="R364" i="16"/>
  <c r="J364" i="16"/>
  <c r="I364" i="16"/>
  <c r="R363" i="16"/>
  <c r="H363" i="16"/>
  <c r="H365" i="16" s="1"/>
  <c r="R362" i="16"/>
  <c r="J362" i="16"/>
  <c r="I362" i="16"/>
  <c r="H362" i="16"/>
  <c r="R361" i="16"/>
  <c r="J361" i="16"/>
  <c r="I361" i="16"/>
  <c r="H361" i="16"/>
  <c r="R360" i="16"/>
  <c r="J360" i="16"/>
  <c r="J359" i="16" s="1"/>
  <c r="I360" i="16"/>
  <c r="H360" i="16"/>
  <c r="H359" i="16" s="1"/>
  <c r="U359" i="16"/>
  <c r="T359" i="16"/>
  <c r="S359" i="16"/>
  <c r="P359" i="16"/>
  <c r="O359" i="16"/>
  <c r="N359" i="16"/>
  <c r="M359" i="16"/>
  <c r="L359" i="16"/>
  <c r="K359" i="16"/>
  <c r="R358" i="16"/>
  <c r="J358" i="16"/>
  <c r="I358" i="16"/>
  <c r="R357" i="16"/>
  <c r="J357" i="16"/>
  <c r="I357" i="16"/>
  <c r="R356" i="16"/>
  <c r="H356" i="16"/>
  <c r="H358" i="16" s="1"/>
  <c r="R355" i="16"/>
  <c r="J355" i="16"/>
  <c r="I355" i="16"/>
  <c r="H355" i="16"/>
  <c r="R354" i="16"/>
  <c r="J354" i="16"/>
  <c r="I354" i="16"/>
  <c r="H354" i="16"/>
  <c r="H353" i="16" s="1"/>
  <c r="R353" i="16"/>
  <c r="P353" i="16"/>
  <c r="O353" i="16"/>
  <c r="N353" i="16"/>
  <c r="M353" i="16"/>
  <c r="L353" i="16"/>
  <c r="K353" i="16"/>
  <c r="J353" i="16"/>
  <c r="I353" i="16"/>
  <c r="R352" i="16"/>
  <c r="J352" i="16"/>
  <c r="I352" i="16"/>
  <c r="R351" i="16"/>
  <c r="J351" i="16"/>
  <c r="I351" i="16"/>
  <c r="R350" i="16"/>
  <c r="H350" i="16"/>
  <c r="H352" i="16" s="1"/>
  <c r="R349" i="16"/>
  <c r="J349" i="16"/>
  <c r="I349" i="16"/>
  <c r="H349" i="16"/>
  <c r="R348" i="16"/>
  <c r="J348" i="16"/>
  <c r="I348" i="16"/>
  <c r="H348" i="16"/>
  <c r="R347" i="16"/>
  <c r="J347" i="16"/>
  <c r="I347" i="16"/>
  <c r="R346" i="16"/>
  <c r="J346" i="16"/>
  <c r="I346" i="16"/>
  <c r="R345" i="16"/>
  <c r="H345" i="16"/>
  <c r="H347" i="16" s="1"/>
  <c r="R344" i="16"/>
  <c r="J344" i="16"/>
  <c r="I344" i="16"/>
  <c r="H344" i="16"/>
  <c r="R343" i="16"/>
  <c r="J343" i="16"/>
  <c r="I343" i="16"/>
  <c r="H343" i="16"/>
  <c r="R342" i="16"/>
  <c r="J342" i="16"/>
  <c r="I342" i="16"/>
  <c r="R341" i="16"/>
  <c r="J341" i="16"/>
  <c r="I341" i="16"/>
  <c r="R340" i="16"/>
  <c r="H340" i="16"/>
  <c r="H342" i="16" s="1"/>
  <c r="R339" i="16"/>
  <c r="J339" i="16"/>
  <c r="I339" i="16"/>
  <c r="H339" i="16"/>
  <c r="R338" i="16"/>
  <c r="J338" i="16"/>
  <c r="I338" i="16"/>
  <c r="H338" i="16"/>
  <c r="R337" i="16"/>
  <c r="J337" i="16"/>
  <c r="I337" i="16"/>
  <c r="R336" i="16"/>
  <c r="J336" i="16"/>
  <c r="I336" i="16"/>
  <c r="R335" i="16"/>
  <c r="H335" i="16"/>
  <c r="H337" i="16" s="1"/>
  <c r="R334" i="16"/>
  <c r="J334" i="16"/>
  <c r="I334" i="16"/>
  <c r="H334" i="16"/>
  <c r="R333" i="16"/>
  <c r="J333" i="16"/>
  <c r="I333" i="16"/>
  <c r="H333" i="16"/>
  <c r="R332" i="16"/>
  <c r="J332" i="16"/>
  <c r="I332" i="16"/>
  <c r="R331" i="16"/>
  <c r="J331" i="16"/>
  <c r="I331" i="16"/>
  <c r="R330" i="16"/>
  <c r="H330" i="16"/>
  <c r="Q330" i="16" s="1"/>
  <c r="R329" i="16"/>
  <c r="J329" i="16"/>
  <c r="I329" i="16"/>
  <c r="H329" i="16"/>
  <c r="R328" i="16"/>
  <c r="J328" i="16"/>
  <c r="J327" i="16" s="1"/>
  <c r="J326" i="16" s="1"/>
  <c r="I328" i="16"/>
  <c r="I327" i="16" s="1"/>
  <c r="I326" i="16" s="1"/>
  <c r="H328" i="16"/>
  <c r="R327" i="16"/>
  <c r="P327" i="16"/>
  <c r="P326" i="16" s="1"/>
  <c r="O327" i="16"/>
  <c r="O326" i="16" s="1"/>
  <c r="N327" i="16"/>
  <c r="M327" i="16"/>
  <c r="L327" i="16"/>
  <c r="L326" i="16" s="1"/>
  <c r="K327" i="16"/>
  <c r="K326" i="16" s="1"/>
  <c r="H327" i="16"/>
  <c r="U326" i="16"/>
  <c r="T326" i="16"/>
  <c r="S326" i="16"/>
  <c r="R325" i="16"/>
  <c r="J325" i="16"/>
  <c r="I325" i="16"/>
  <c r="R324" i="16"/>
  <c r="J324" i="16"/>
  <c r="I324" i="16"/>
  <c r="R323" i="16"/>
  <c r="H323" i="16"/>
  <c r="H325" i="16" s="1"/>
  <c r="R322" i="16"/>
  <c r="J322" i="16"/>
  <c r="I322" i="16"/>
  <c r="R321" i="16"/>
  <c r="J321" i="16"/>
  <c r="I321" i="16"/>
  <c r="H321" i="16"/>
  <c r="R320" i="16"/>
  <c r="J320" i="16"/>
  <c r="I320" i="16"/>
  <c r="R319" i="16"/>
  <c r="J319" i="16"/>
  <c r="I319" i="16"/>
  <c r="R318" i="16"/>
  <c r="H318" i="16"/>
  <c r="H320" i="16" s="1"/>
  <c r="R317" i="16"/>
  <c r="J317" i="16"/>
  <c r="I317" i="16"/>
  <c r="R316" i="16"/>
  <c r="J316" i="16"/>
  <c r="I316" i="16"/>
  <c r="R315" i="16"/>
  <c r="P315" i="16"/>
  <c r="O315" i="16"/>
  <c r="N315" i="16"/>
  <c r="M315" i="16"/>
  <c r="L315" i="16"/>
  <c r="K315" i="16"/>
  <c r="I315" i="16"/>
  <c r="R314" i="16"/>
  <c r="J314" i="16"/>
  <c r="I314" i="16"/>
  <c r="R313" i="16"/>
  <c r="J313" i="16"/>
  <c r="I313" i="16"/>
  <c r="R312" i="16"/>
  <c r="H312" i="16"/>
  <c r="H314" i="16" s="1"/>
  <c r="R311" i="16"/>
  <c r="J311" i="16"/>
  <c r="I311" i="16"/>
  <c r="R310" i="16"/>
  <c r="J310" i="16"/>
  <c r="I310" i="16"/>
  <c r="R309" i="16"/>
  <c r="J309" i="16"/>
  <c r="I309" i="16"/>
  <c r="R308" i="16"/>
  <c r="J308" i="16"/>
  <c r="I308" i="16"/>
  <c r="R307" i="16"/>
  <c r="H307" i="16"/>
  <c r="H309" i="16" s="1"/>
  <c r="R306" i="16"/>
  <c r="J306" i="16"/>
  <c r="I306" i="16"/>
  <c r="H306" i="16"/>
  <c r="R305" i="16"/>
  <c r="J305" i="16"/>
  <c r="I305" i="16"/>
  <c r="H305" i="16"/>
  <c r="R304" i="16"/>
  <c r="J304" i="16"/>
  <c r="I304" i="16"/>
  <c r="R303" i="16"/>
  <c r="J303" i="16"/>
  <c r="I303" i="16"/>
  <c r="R302" i="16"/>
  <c r="H302" i="16"/>
  <c r="H304" i="16" s="1"/>
  <c r="R301" i="16"/>
  <c r="J301" i="16"/>
  <c r="I301" i="16"/>
  <c r="R300" i="16"/>
  <c r="J300" i="16"/>
  <c r="I300" i="16"/>
  <c r="H300" i="16"/>
  <c r="R299" i="16"/>
  <c r="J299" i="16"/>
  <c r="I299" i="16"/>
  <c r="R298" i="16"/>
  <c r="J298" i="16"/>
  <c r="I298" i="16"/>
  <c r="R297" i="16"/>
  <c r="H297" i="16"/>
  <c r="H299" i="16" s="1"/>
  <c r="R296" i="16"/>
  <c r="J296" i="16"/>
  <c r="I296" i="16"/>
  <c r="H296" i="16"/>
  <c r="R295" i="16"/>
  <c r="J295" i="16"/>
  <c r="I295" i="16"/>
  <c r="H295" i="16"/>
  <c r="R294" i="16"/>
  <c r="P294" i="16"/>
  <c r="O294" i="16"/>
  <c r="O293" i="16" s="1"/>
  <c r="N294" i="16"/>
  <c r="N293" i="16" s="1"/>
  <c r="M294" i="16"/>
  <c r="M293" i="16" s="1"/>
  <c r="L294" i="16"/>
  <c r="L293" i="16" s="1"/>
  <c r="K294" i="16"/>
  <c r="K293" i="16" s="1"/>
  <c r="I294" i="16"/>
  <c r="I293" i="16" s="1"/>
  <c r="U293" i="16"/>
  <c r="T293" i="16"/>
  <c r="S293" i="16"/>
  <c r="P293" i="16"/>
  <c r="R292" i="16"/>
  <c r="J292" i="16"/>
  <c r="I292" i="16"/>
  <c r="R291" i="16"/>
  <c r="J291" i="16"/>
  <c r="I291" i="16"/>
  <c r="R290" i="16"/>
  <c r="H290" i="16"/>
  <c r="Q290" i="16" s="1"/>
  <c r="R289" i="16"/>
  <c r="J289" i="16"/>
  <c r="I289" i="16"/>
  <c r="R288" i="16"/>
  <c r="J288" i="16"/>
  <c r="I288" i="16"/>
  <c r="H288" i="16"/>
  <c r="R287" i="16"/>
  <c r="J287" i="16"/>
  <c r="I287" i="16"/>
  <c r="R286" i="16"/>
  <c r="J286" i="16"/>
  <c r="I286" i="16"/>
  <c r="R285" i="16"/>
  <c r="H285" i="16"/>
  <c r="Q285" i="16" s="1"/>
  <c r="R284" i="16"/>
  <c r="J284" i="16"/>
  <c r="I284" i="16"/>
  <c r="R283" i="16"/>
  <c r="J283" i="16"/>
  <c r="I283" i="16"/>
  <c r="H283" i="16"/>
  <c r="R282" i="16"/>
  <c r="J282" i="16"/>
  <c r="I282" i="16"/>
  <c r="R281" i="16"/>
  <c r="J281" i="16"/>
  <c r="I281" i="16"/>
  <c r="R280" i="16"/>
  <c r="H280" i="16"/>
  <c r="Q280" i="16" s="1"/>
  <c r="R279" i="16"/>
  <c r="J279" i="16"/>
  <c r="I279" i="16"/>
  <c r="R278" i="16"/>
  <c r="J278" i="16"/>
  <c r="I278" i="16"/>
  <c r="H278" i="16"/>
  <c r="R277" i="16"/>
  <c r="J277" i="16"/>
  <c r="I277" i="16"/>
  <c r="R276" i="16"/>
  <c r="J276" i="16"/>
  <c r="I276" i="16"/>
  <c r="R275" i="16"/>
  <c r="H275" i="16"/>
  <c r="Q275" i="16" s="1"/>
  <c r="R274" i="16"/>
  <c r="J274" i="16"/>
  <c r="I274" i="16"/>
  <c r="H274" i="16"/>
  <c r="R273" i="16"/>
  <c r="J273" i="16"/>
  <c r="I273" i="16"/>
  <c r="H273" i="16"/>
  <c r="R272" i="16"/>
  <c r="J272" i="16"/>
  <c r="I272" i="16"/>
  <c r="R271" i="16"/>
  <c r="J271" i="16"/>
  <c r="I271" i="16"/>
  <c r="R270" i="16"/>
  <c r="H270" i="16"/>
  <c r="Q270" i="16" s="1"/>
  <c r="R269" i="16"/>
  <c r="J269" i="16"/>
  <c r="I269" i="16"/>
  <c r="R268" i="16"/>
  <c r="J268" i="16"/>
  <c r="I268" i="16"/>
  <c r="H268" i="16"/>
  <c r="H267" i="16" s="1"/>
  <c r="R267" i="16"/>
  <c r="P267" i="16"/>
  <c r="O267" i="16"/>
  <c r="N267" i="16"/>
  <c r="M267" i="16"/>
  <c r="L267" i="16"/>
  <c r="K267" i="16"/>
  <c r="J267" i="16"/>
  <c r="I267" i="16"/>
  <c r="R266" i="16"/>
  <c r="J266" i="16"/>
  <c r="I266" i="16"/>
  <c r="R265" i="16"/>
  <c r="J265" i="16"/>
  <c r="I265" i="16"/>
  <c r="R264" i="16"/>
  <c r="H264" i="16"/>
  <c r="Q264" i="16" s="1"/>
  <c r="R263" i="16"/>
  <c r="J263" i="16"/>
  <c r="I263" i="16"/>
  <c r="H263" i="16"/>
  <c r="R262" i="16"/>
  <c r="J262" i="16"/>
  <c r="I262" i="16"/>
  <c r="H262" i="16"/>
  <c r="R261" i="16"/>
  <c r="J261" i="16"/>
  <c r="I261" i="16"/>
  <c r="R260" i="16"/>
  <c r="J260" i="16"/>
  <c r="I260" i="16"/>
  <c r="R259" i="16"/>
  <c r="H259" i="16"/>
  <c r="Q259" i="16" s="1"/>
  <c r="R258" i="16"/>
  <c r="J258" i="16"/>
  <c r="I258" i="16"/>
  <c r="H258" i="16"/>
  <c r="R257" i="16"/>
  <c r="J257" i="16"/>
  <c r="I257" i="16"/>
  <c r="H257" i="16"/>
  <c r="R256" i="16"/>
  <c r="J256" i="16"/>
  <c r="I256" i="16"/>
  <c r="R255" i="16"/>
  <c r="J255" i="16"/>
  <c r="I255" i="16"/>
  <c r="R254" i="16"/>
  <c r="H254" i="16"/>
  <c r="Q254" i="16" s="1"/>
  <c r="R253" i="16"/>
  <c r="J253" i="16"/>
  <c r="I253" i="16"/>
  <c r="H253" i="16"/>
  <c r="R252" i="16"/>
  <c r="J252" i="16"/>
  <c r="I252" i="16"/>
  <c r="H252" i="16"/>
  <c r="R251" i="16"/>
  <c r="J251" i="16"/>
  <c r="I251" i="16"/>
  <c r="R250" i="16"/>
  <c r="J250" i="16"/>
  <c r="I250" i="16"/>
  <c r="R249" i="16"/>
  <c r="H249" i="16"/>
  <c r="Q249" i="16" s="1"/>
  <c r="R248" i="16"/>
  <c r="J248" i="16"/>
  <c r="I248" i="16"/>
  <c r="H248" i="16"/>
  <c r="R247" i="16"/>
  <c r="J247" i="16"/>
  <c r="J246" i="16" s="1"/>
  <c r="I247" i="16"/>
  <c r="I246" i="16" s="1"/>
  <c r="H247" i="16"/>
  <c r="U246" i="16"/>
  <c r="T246" i="16"/>
  <c r="S246" i="16"/>
  <c r="P246" i="16"/>
  <c r="O246" i="16"/>
  <c r="N246" i="16"/>
  <c r="M246" i="16"/>
  <c r="L246" i="16"/>
  <c r="K246" i="16"/>
  <c r="R245" i="16"/>
  <c r="J245" i="16"/>
  <c r="I245" i="16"/>
  <c r="R244" i="16"/>
  <c r="J244" i="16"/>
  <c r="I244" i="16"/>
  <c r="R243" i="16"/>
  <c r="H243" i="16"/>
  <c r="H245" i="16" s="1"/>
  <c r="R242" i="16"/>
  <c r="J242" i="16"/>
  <c r="I242" i="16"/>
  <c r="H242" i="16"/>
  <c r="R241" i="16"/>
  <c r="J241" i="16"/>
  <c r="I241" i="16"/>
  <c r="H241" i="16"/>
  <c r="R240" i="16"/>
  <c r="J240" i="16"/>
  <c r="I240" i="16"/>
  <c r="R239" i="16"/>
  <c r="J239" i="16"/>
  <c r="I239" i="16"/>
  <c r="R238" i="16"/>
  <c r="H238" i="16"/>
  <c r="H240" i="16" s="1"/>
  <c r="R237" i="16"/>
  <c r="J237" i="16"/>
  <c r="I237" i="16"/>
  <c r="H237" i="16"/>
  <c r="R236" i="16"/>
  <c r="J236" i="16"/>
  <c r="I236" i="16"/>
  <c r="H236" i="16"/>
  <c r="J234" i="16"/>
  <c r="J235" i="16" s="1"/>
  <c r="I234" i="16"/>
  <c r="I235" i="16" s="1"/>
  <c r="H233" i="16"/>
  <c r="H234" i="16" s="1"/>
  <c r="H235" i="16" s="1"/>
  <c r="J232" i="16"/>
  <c r="I232" i="16"/>
  <c r="J231" i="16"/>
  <c r="J230" i="16" s="1"/>
  <c r="I231" i="16"/>
  <c r="U230" i="16"/>
  <c r="T230" i="16"/>
  <c r="T229" i="16" s="1"/>
  <c r="S230" i="16"/>
  <c r="P230" i="16"/>
  <c r="O230" i="16"/>
  <c r="N230" i="16"/>
  <c r="M230" i="16"/>
  <c r="L230" i="16"/>
  <c r="K230" i="16"/>
  <c r="S229" i="16"/>
  <c r="O229" i="16"/>
  <c r="R228" i="16"/>
  <c r="J228" i="16"/>
  <c r="I228" i="16"/>
  <c r="R227" i="16"/>
  <c r="J227" i="16"/>
  <c r="I227" i="16"/>
  <c r="R226" i="16"/>
  <c r="H226" i="16"/>
  <c r="H228" i="16" s="1"/>
  <c r="R225" i="16"/>
  <c r="J225" i="16"/>
  <c r="I225" i="16"/>
  <c r="H225" i="16"/>
  <c r="R224" i="16"/>
  <c r="J224" i="16"/>
  <c r="I224" i="16"/>
  <c r="H224" i="16"/>
  <c r="R223" i="16"/>
  <c r="J223" i="16"/>
  <c r="I223" i="16"/>
  <c r="H223" i="16"/>
  <c r="R222" i="16"/>
  <c r="J222" i="16"/>
  <c r="I222" i="16"/>
  <c r="R221" i="16"/>
  <c r="J221" i="16"/>
  <c r="I221" i="16"/>
  <c r="R220" i="16"/>
  <c r="H220" i="16"/>
  <c r="H222" i="16" s="1"/>
  <c r="R219" i="16"/>
  <c r="J219" i="16"/>
  <c r="I219" i="16"/>
  <c r="H219" i="16"/>
  <c r="R218" i="16"/>
  <c r="J218" i="16"/>
  <c r="I218" i="16"/>
  <c r="H218" i="16"/>
  <c r="R217" i="16"/>
  <c r="J217" i="16"/>
  <c r="J216" i="16" s="1"/>
  <c r="I217" i="16"/>
  <c r="H217" i="16"/>
  <c r="H216" i="16" s="1"/>
  <c r="U216" i="16"/>
  <c r="T216" i="16"/>
  <c r="S216" i="16"/>
  <c r="P216" i="16"/>
  <c r="O216" i="16"/>
  <c r="N216" i="16"/>
  <c r="M216" i="16"/>
  <c r="L216" i="16"/>
  <c r="K216" i="16"/>
  <c r="R215" i="16"/>
  <c r="J215" i="16"/>
  <c r="I215" i="16"/>
  <c r="R214" i="16"/>
  <c r="J214" i="16"/>
  <c r="I214" i="16"/>
  <c r="R213" i="16"/>
  <c r="H213" i="16"/>
  <c r="Q213" i="16" s="1"/>
  <c r="R212" i="16"/>
  <c r="J212" i="16"/>
  <c r="I212" i="16"/>
  <c r="R211" i="16"/>
  <c r="J211" i="16"/>
  <c r="J210" i="16" s="1"/>
  <c r="I211" i="16"/>
  <c r="I210" i="16" s="1"/>
  <c r="R210" i="16"/>
  <c r="R209" i="16"/>
  <c r="J209" i="16"/>
  <c r="I209" i="16"/>
  <c r="R208" i="16"/>
  <c r="J208" i="16"/>
  <c r="I208" i="16"/>
  <c r="R207" i="16"/>
  <c r="H207" i="16"/>
  <c r="H209" i="16" s="1"/>
  <c r="R206" i="16"/>
  <c r="J206" i="16"/>
  <c r="I206" i="16"/>
  <c r="H206" i="16"/>
  <c r="R205" i="16"/>
  <c r="J205" i="16"/>
  <c r="I205" i="16"/>
  <c r="R204" i="16"/>
  <c r="J204" i="16"/>
  <c r="I204" i="16"/>
  <c r="R203" i="16"/>
  <c r="H203" i="16"/>
  <c r="H205" i="16" s="1"/>
  <c r="R202" i="16"/>
  <c r="J202" i="16"/>
  <c r="I202" i="16"/>
  <c r="H202" i="16"/>
  <c r="R201" i="16"/>
  <c r="J201" i="16"/>
  <c r="I201" i="16"/>
  <c r="R200" i="16"/>
  <c r="J200" i="16"/>
  <c r="I200" i="16"/>
  <c r="R199" i="16"/>
  <c r="H199" i="16"/>
  <c r="H201" i="16" s="1"/>
  <c r="R198" i="16"/>
  <c r="J198" i="16"/>
  <c r="I198" i="16"/>
  <c r="H198" i="16"/>
  <c r="R197" i="16"/>
  <c r="J197" i="16"/>
  <c r="J196" i="16" s="1"/>
  <c r="I197" i="16"/>
  <c r="H197" i="16"/>
  <c r="R196" i="16"/>
  <c r="I196" i="16"/>
  <c r="H196" i="16"/>
  <c r="R195" i="16"/>
  <c r="J195" i="16"/>
  <c r="I195" i="16"/>
  <c r="R194" i="16"/>
  <c r="J194" i="16"/>
  <c r="I194" i="16"/>
  <c r="R193" i="16"/>
  <c r="H193" i="16"/>
  <c r="H195" i="16" s="1"/>
  <c r="R192" i="16"/>
  <c r="J192" i="16"/>
  <c r="I192" i="16"/>
  <c r="H192" i="16"/>
  <c r="R191" i="16"/>
  <c r="J191" i="16"/>
  <c r="I191" i="16"/>
  <c r="H191" i="16"/>
  <c r="R190" i="16"/>
  <c r="J190" i="16"/>
  <c r="I190" i="16"/>
  <c r="H190" i="16"/>
  <c r="U189" i="16"/>
  <c r="T189" i="16"/>
  <c r="S189" i="16"/>
  <c r="P189" i="16"/>
  <c r="O189" i="16"/>
  <c r="N189" i="16"/>
  <c r="M189" i="16"/>
  <c r="L189" i="16"/>
  <c r="K189" i="16"/>
  <c r="R188" i="16"/>
  <c r="J188" i="16"/>
  <c r="I188" i="16"/>
  <c r="R187" i="16"/>
  <c r="J187" i="16"/>
  <c r="I187" i="16"/>
  <c r="R186" i="16"/>
  <c r="H186" i="16"/>
  <c r="H188" i="16" s="1"/>
  <c r="R185" i="16"/>
  <c r="J185" i="16"/>
  <c r="I185" i="16"/>
  <c r="H185" i="16"/>
  <c r="R184" i="16"/>
  <c r="J184" i="16"/>
  <c r="I184" i="16"/>
  <c r="R183" i="16"/>
  <c r="J183" i="16"/>
  <c r="I183" i="16"/>
  <c r="R182" i="16"/>
  <c r="H182" i="16"/>
  <c r="H184" i="16" s="1"/>
  <c r="R181" i="16"/>
  <c r="J181" i="16"/>
  <c r="I181" i="16"/>
  <c r="H181" i="16"/>
  <c r="R180" i="16"/>
  <c r="J180" i="16"/>
  <c r="I180" i="16"/>
  <c r="H180" i="16"/>
  <c r="R179" i="16"/>
  <c r="J179" i="16"/>
  <c r="I179" i="16"/>
  <c r="H179" i="16"/>
  <c r="R178" i="16"/>
  <c r="J178" i="16"/>
  <c r="I178" i="16"/>
  <c r="R177" i="16"/>
  <c r="J177" i="16"/>
  <c r="I177" i="16"/>
  <c r="R176" i="16"/>
  <c r="H176" i="16"/>
  <c r="H178" i="16" s="1"/>
  <c r="R175" i="16"/>
  <c r="J175" i="16"/>
  <c r="I175" i="16"/>
  <c r="H175" i="16"/>
  <c r="R174" i="16"/>
  <c r="J174" i="16"/>
  <c r="I174" i="16"/>
  <c r="H174" i="16"/>
  <c r="R173" i="16"/>
  <c r="J173" i="16"/>
  <c r="I173" i="16"/>
  <c r="H173" i="16"/>
  <c r="R172" i="16"/>
  <c r="J172" i="16"/>
  <c r="I172" i="16"/>
  <c r="R171" i="16"/>
  <c r="J171" i="16"/>
  <c r="I171" i="16"/>
  <c r="R170" i="16"/>
  <c r="H170" i="16"/>
  <c r="H172" i="16" s="1"/>
  <c r="R169" i="16"/>
  <c r="J169" i="16"/>
  <c r="I169" i="16"/>
  <c r="H169" i="16"/>
  <c r="R168" i="16"/>
  <c r="J168" i="16"/>
  <c r="I168" i="16"/>
  <c r="H168" i="16"/>
  <c r="R167" i="16"/>
  <c r="J167" i="16"/>
  <c r="I167" i="16"/>
  <c r="H167" i="16"/>
  <c r="R166" i="16"/>
  <c r="J166" i="16"/>
  <c r="I166" i="16"/>
  <c r="R165" i="16"/>
  <c r="J165" i="16"/>
  <c r="I165" i="16"/>
  <c r="R164" i="16"/>
  <c r="H164" i="16"/>
  <c r="H166" i="16" s="1"/>
  <c r="R163" i="16"/>
  <c r="J163" i="16"/>
  <c r="I163" i="16"/>
  <c r="H163" i="16"/>
  <c r="R162" i="16"/>
  <c r="J162" i="16"/>
  <c r="I162" i="16"/>
  <c r="H162" i="16"/>
  <c r="R161" i="16"/>
  <c r="J161" i="16"/>
  <c r="J160" i="16" s="1"/>
  <c r="I161" i="16"/>
  <c r="H161" i="16"/>
  <c r="U160" i="16"/>
  <c r="T160" i="16"/>
  <c r="S160" i="16"/>
  <c r="P160" i="16"/>
  <c r="O160" i="16"/>
  <c r="N160" i="16"/>
  <c r="M160" i="16"/>
  <c r="L160" i="16"/>
  <c r="K160" i="16"/>
  <c r="I160" i="16"/>
  <c r="R159" i="16"/>
  <c r="J159" i="16"/>
  <c r="I159" i="16"/>
  <c r="R158" i="16"/>
  <c r="J158" i="16"/>
  <c r="I158" i="16"/>
  <c r="R157" i="16"/>
  <c r="H157" i="16"/>
  <c r="H159" i="16" s="1"/>
  <c r="R156" i="16"/>
  <c r="J156" i="16"/>
  <c r="I156" i="16"/>
  <c r="H156" i="16"/>
  <c r="R155" i="16"/>
  <c r="J155" i="16"/>
  <c r="I155" i="16"/>
  <c r="H155" i="16"/>
  <c r="R154" i="16"/>
  <c r="J154" i="16"/>
  <c r="I154" i="16"/>
  <c r="R153" i="16"/>
  <c r="J153" i="16"/>
  <c r="I153" i="16"/>
  <c r="R152" i="16"/>
  <c r="H152" i="16"/>
  <c r="H154" i="16" s="1"/>
  <c r="R151" i="16"/>
  <c r="J151" i="16"/>
  <c r="I151" i="16"/>
  <c r="H151" i="16"/>
  <c r="R150" i="16"/>
  <c r="J150" i="16"/>
  <c r="I150" i="16"/>
  <c r="H150" i="16"/>
  <c r="R149" i="16"/>
  <c r="J149" i="16"/>
  <c r="I149" i="16"/>
  <c r="R148" i="16"/>
  <c r="J148" i="16"/>
  <c r="I148" i="16"/>
  <c r="R147" i="16"/>
  <c r="H147" i="16"/>
  <c r="H149" i="16" s="1"/>
  <c r="R146" i="16"/>
  <c r="J146" i="16"/>
  <c r="I146" i="16"/>
  <c r="H146" i="16"/>
  <c r="R145" i="16"/>
  <c r="J145" i="16"/>
  <c r="I145" i="16"/>
  <c r="R144" i="16"/>
  <c r="J144" i="16"/>
  <c r="I144" i="16"/>
  <c r="R143" i="16"/>
  <c r="H143" i="16"/>
  <c r="H145" i="16" s="1"/>
  <c r="R142" i="16"/>
  <c r="J142" i="16"/>
  <c r="I142" i="16"/>
  <c r="H142" i="16"/>
  <c r="R141" i="16"/>
  <c r="J141" i="16"/>
  <c r="I141" i="16"/>
  <c r="R140" i="16"/>
  <c r="J140" i="16"/>
  <c r="I140" i="16"/>
  <c r="R139" i="16"/>
  <c r="H139" i="16"/>
  <c r="H141" i="16" s="1"/>
  <c r="R138" i="16"/>
  <c r="J138" i="16"/>
  <c r="I138" i="16"/>
  <c r="H138" i="16"/>
  <c r="R137" i="16"/>
  <c r="J137" i="16"/>
  <c r="I137" i="16"/>
  <c r="R136" i="16"/>
  <c r="J136" i="16"/>
  <c r="I136" i="16"/>
  <c r="R135" i="16"/>
  <c r="J135" i="16"/>
  <c r="I135" i="16"/>
  <c r="R134" i="16"/>
  <c r="H134" i="16"/>
  <c r="H136" i="16" s="1"/>
  <c r="R133" i="16"/>
  <c r="J133" i="16"/>
  <c r="I133" i="16"/>
  <c r="R132" i="16"/>
  <c r="J132" i="16"/>
  <c r="I132" i="16"/>
  <c r="R131" i="16"/>
  <c r="J131" i="16"/>
  <c r="I131" i="16"/>
  <c r="R130" i="16"/>
  <c r="H130" i="16"/>
  <c r="H132" i="16" s="1"/>
  <c r="R129" i="16"/>
  <c r="J129" i="16"/>
  <c r="I129" i="16"/>
  <c r="R128" i="16"/>
  <c r="J128" i="16"/>
  <c r="I128" i="16"/>
  <c r="R127" i="16"/>
  <c r="J127" i="16"/>
  <c r="I127" i="16"/>
  <c r="R126" i="16"/>
  <c r="H126" i="16"/>
  <c r="H128" i="16" s="1"/>
  <c r="R125" i="16"/>
  <c r="J125" i="16"/>
  <c r="I125" i="16"/>
  <c r="R124" i="16"/>
  <c r="J124" i="16"/>
  <c r="J123" i="16" s="1"/>
  <c r="I124" i="16"/>
  <c r="R123" i="16"/>
  <c r="P123" i="16"/>
  <c r="O123" i="16"/>
  <c r="N123" i="16"/>
  <c r="M123" i="16"/>
  <c r="L123" i="16"/>
  <c r="K123" i="16"/>
  <c r="R122" i="16"/>
  <c r="J122" i="16"/>
  <c r="I122" i="16"/>
  <c r="R121" i="16"/>
  <c r="J121" i="16"/>
  <c r="I121" i="16"/>
  <c r="R120" i="16"/>
  <c r="H120" i="16"/>
  <c r="H122" i="16" s="1"/>
  <c r="R119" i="16"/>
  <c r="J119" i="16"/>
  <c r="I119" i="16"/>
  <c r="H119" i="16"/>
  <c r="R118" i="16"/>
  <c r="J118" i="16"/>
  <c r="I118" i="16"/>
  <c r="R117" i="16"/>
  <c r="J117" i="16"/>
  <c r="I117" i="16"/>
  <c r="R116" i="16"/>
  <c r="H116" i="16"/>
  <c r="H118" i="16" s="1"/>
  <c r="R115" i="16"/>
  <c r="J115" i="16"/>
  <c r="I115" i="16"/>
  <c r="H115" i="16"/>
  <c r="R114" i="16"/>
  <c r="J114" i="16"/>
  <c r="J113" i="16" s="1"/>
  <c r="I114" i="16"/>
  <c r="H114" i="16"/>
  <c r="R113" i="16"/>
  <c r="P113" i="16"/>
  <c r="O113" i="16"/>
  <c r="N113" i="16"/>
  <c r="M113" i="16"/>
  <c r="L113" i="16"/>
  <c r="K113" i="16"/>
  <c r="I113" i="16"/>
  <c r="H113" i="16"/>
  <c r="R112" i="16"/>
  <c r="J112" i="16"/>
  <c r="I112" i="16"/>
  <c r="R111" i="16"/>
  <c r="J111" i="16"/>
  <c r="I111" i="16"/>
  <c r="R110" i="16"/>
  <c r="H110" i="16"/>
  <c r="H112" i="16" s="1"/>
  <c r="R109" i="16"/>
  <c r="J109" i="16"/>
  <c r="I109" i="16"/>
  <c r="H109" i="16"/>
  <c r="R108" i="16"/>
  <c r="J108" i="16"/>
  <c r="I108" i="16"/>
  <c r="H108" i="16"/>
  <c r="R107" i="16"/>
  <c r="J107" i="16"/>
  <c r="I107" i="16"/>
  <c r="R106" i="16"/>
  <c r="J106" i="16"/>
  <c r="I106" i="16"/>
  <c r="R105" i="16"/>
  <c r="H105" i="16"/>
  <c r="H107" i="16" s="1"/>
  <c r="R104" i="16"/>
  <c r="J104" i="16"/>
  <c r="I104" i="16"/>
  <c r="H104" i="16"/>
  <c r="R103" i="16"/>
  <c r="J103" i="16"/>
  <c r="I103" i="16"/>
  <c r="R102" i="16"/>
  <c r="J102" i="16"/>
  <c r="I102" i="16"/>
  <c r="R101" i="16"/>
  <c r="H101" i="16"/>
  <c r="H103" i="16" s="1"/>
  <c r="R100" i="16"/>
  <c r="J100" i="16"/>
  <c r="I100" i="16"/>
  <c r="H100" i="16"/>
  <c r="R99" i="16"/>
  <c r="J99" i="16"/>
  <c r="I99" i="16"/>
  <c r="R98" i="16"/>
  <c r="J98" i="16"/>
  <c r="I98" i="16"/>
  <c r="R97" i="16"/>
  <c r="J97" i="16"/>
  <c r="I97" i="16"/>
  <c r="R96" i="16"/>
  <c r="H96" i="16"/>
  <c r="H98" i="16" s="1"/>
  <c r="R95" i="16"/>
  <c r="J95" i="16"/>
  <c r="I95" i="16"/>
  <c r="R94" i="16"/>
  <c r="J94" i="16"/>
  <c r="I94" i="16"/>
  <c r="H94" i="16"/>
  <c r="R93" i="16"/>
  <c r="J93" i="16"/>
  <c r="I93" i="16"/>
  <c r="R92" i="16"/>
  <c r="J92" i="16"/>
  <c r="I92" i="16"/>
  <c r="R91" i="16"/>
  <c r="H91" i="16"/>
  <c r="H93" i="16" s="1"/>
  <c r="R90" i="16"/>
  <c r="J90" i="16"/>
  <c r="I90" i="16"/>
  <c r="R89" i="16"/>
  <c r="J89" i="16"/>
  <c r="I89" i="16"/>
  <c r="R88" i="16"/>
  <c r="J88" i="16"/>
  <c r="I88" i="16"/>
  <c r="R87" i="16"/>
  <c r="H87" i="16"/>
  <c r="H89" i="16" s="1"/>
  <c r="R86" i="16"/>
  <c r="J86" i="16"/>
  <c r="I86" i="16"/>
  <c r="H86" i="16"/>
  <c r="R85" i="16"/>
  <c r="J85" i="16"/>
  <c r="I85" i="16"/>
  <c r="H85" i="16"/>
  <c r="R84" i="16"/>
  <c r="J84" i="16"/>
  <c r="I84" i="16"/>
  <c r="R83" i="16"/>
  <c r="J83" i="16"/>
  <c r="I83" i="16"/>
  <c r="R82" i="16"/>
  <c r="H82" i="16"/>
  <c r="H84" i="16" s="1"/>
  <c r="R81" i="16"/>
  <c r="J81" i="16"/>
  <c r="I81" i="16"/>
  <c r="R80" i="16"/>
  <c r="J80" i="16"/>
  <c r="I80" i="16"/>
  <c r="R79" i="16"/>
  <c r="J79" i="16"/>
  <c r="I79" i="16"/>
  <c r="R78" i="16"/>
  <c r="H78" i="16"/>
  <c r="H80" i="16" s="1"/>
  <c r="R77" i="16"/>
  <c r="J77" i="16"/>
  <c r="I77" i="16"/>
  <c r="H77" i="16"/>
  <c r="R76" i="16"/>
  <c r="J76" i="16"/>
  <c r="I76" i="16"/>
  <c r="R75" i="16"/>
  <c r="J75" i="16"/>
  <c r="I75" i="16"/>
  <c r="R74" i="16"/>
  <c r="H74" i="16"/>
  <c r="H76" i="16" s="1"/>
  <c r="R73" i="16"/>
  <c r="J73" i="16"/>
  <c r="I73" i="16"/>
  <c r="R72" i="16"/>
  <c r="J72" i="16"/>
  <c r="I72" i="16"/>
  <c r="R71" i="16"/>
  <c r="J71" i="16"/>
  <c r="I71" i="16"/>
  <c r="R70" i="16"/>
  <c r="H70" i="16"/>
  <c r="H72" i="16" s="1"/>
  <c r="R69" i="16"/>
  <c r="J69" i="16"/>
  <c r="I69" i="16"/>
  <c r="R68" i="16"/>
  <c r="J68" i="16"/>
  <c r="I68" i="16"/>
  <c r="R67" i="16"/>
  <c r="J67" i="16"/>
  <c r="I67" i="16"/>
  <c r="R66" i="16"/>
  <c r="H66" i="16"/>
  <c r="H68" i="16" s="1"/>
  <c r="R65" i="16"/>
  <c r="J65" i="16"/>
  <c r="I65" i="16"/>
  <c r="H65" i="16"/>
  <c r="R64" i="16"/>
  <c r="J64" i="16"/>
  <c r="I64" i="16"/>
  <c r="R63" i="16"/>
  <c r="J63" i="16"/>
  <c r="I63" i="16"/>
  <c r="R62" i="16"/>
  <c r="H62" i="16"/>
  <c r="H64" i="16" s="1"/>
  <c r="R61" i="16"/>
  <c r="J61" i="16"/>
  <c r="I61" i="16"/>
  <c r="R60" i="16"/>
  <c r="J60" i="16"/>
  <c r="I60" i="16"/>
  <c r="R59" i="16"/>
  <c r="J59" i="16"/>
  <c r="I59" i="16"/>
  <c r="R58" i="16"/>
  <c r="J58" i="16"/>
  <c r="I58" i="16"/>
  <c r="R57" i="16"/>
  <c r="H57" i="16"/>
  <c r="H59" i="16" s="1"/>
  <c r="R56" i="16"/>
  <c r="J56" i="16"/>
  <c r="I56" i="16"/>
  <c r="H56" i="16"/>
  <c r="R55" i="16"/>
  <c r="J55" i="16"/>
  <c r="I55" i="16"/>
  <c r="R54" i="16"/>
  <c r="J54" i="16"/>
  <c r="I54" i="16"/>
  <c r="R53" i="16"/>
  <c r="H53" i="16"/>
  <c r="H55" i="16" s="1"/>
  <c r="R52" i="16"/>
  <c r="J52" i="16"/>
  <c r="I52" i="16"/>
  <c r="H52" i="16"/>
  <c r="R51" i="16"/>
  <c r="J51" i="16"/>
  <c r="I51" i="16"/>
  <c r="H51" i="16"/>
  <c r="R50" i="16"/>
  <c r="J50" i="16"/>
  <c r="I50" i="16"/>
  <c r="R49" i="16"/>
  <c r="J49" i="16"/>
  <c r="I49" i="16"/>
  <c r="R48" i="16"/>
  <c r="H48" i="16"/>
  <c r="H50" i="16" s="1"/>
  <c r="R47" i="16"/>
  <c r="J47" i="16"/>
  <c r="I47" i="16"/>
  <c r="H47" i="16"/>
  <c r="R46" i="16"/>
  <c r="J46" i="16"/>
  <c r="I46" i="16"/>
  <c r="H46" i="16"/>
  <c r="R45" i="16"/>
  <c r="J45" i="16"/>
  <c r="I45" i="16"/>
  <c r="R44" i="16"/>
  <c r="J44" i="16"/>
  <c r="I44" i="16"/>
  <c r="R43" i="16"/>
  <c r="H43" i="16"/>
  <c r="H45" i="16" s="1"/>
  <c r="R42" i="16"/>
  <c r="J42" i="16"/>
  <c r="I42" i="16"/>
  <c r="H42" i="16"/>
  <c r="R41" i="16"/>
  <c r="J41" i="16"/>
  <c r="I41" i="16"/>
  <c r="R40" i="16"/>
  <c r="J40" i="16"/>
  <c r="I40" i="16"/>
  <c r="R39" i="16"/>
  <c r="H39" i="16"/>
  <c r="H41" i="16" s="1"/>
  <c r="R38" i="16"/>
  <c r="J38" i="16"/>
  <c r="I38" i="16"/>
  <c r="H38" i="16"/>
  <c r="R37" i="16"/>
  <c r="R11" i="16" s="1"/>
  <c r="J37" i="16"/>
  <c r="I37" i="16"/>
  <c r="R36" i="16"/>
  <c r="J36" i="16"/>
  <c r="I36" i="16"/>
  <c r="R35" i="16"/>
  <c r="J35" i="16"/>
  <c r="I35" i="16"/>
  <c r="R34" i="16"/>
  <c r="H34" i="16"/>
  <c r="H36" i="16" s="1"/>
  <c r="R33" i="16"/>
  <c r="J33" i="16"/>
  <c r="I33" i="16"/>
  <c r="H33" i="16"/>
  <c r="R32" i="16"/>
  <c r="J32" i="16"/>
  <c r="I32" i="16"/>
  <c r="R31" i="16"/>
  <c r="J31" i="16"/>
  <c r="I31" i="16"/>
  <c r="R30" i="16"/>
  <c r="H30" i="16"/>
  <c r="H32" i="16" s="1"/>
  <c r="R29" i="16"/>
  <c r="J29" i="16"/>
  <c r="I29" i="16"/>
  <c r="H29" i="16"/>
  <c r="R28" i="16"/>
  <c r="J28" i="16"/>
  <c r="I28" i="16"/>
  <c r="H28" i="16"/>
  <c r="R27" i="16"/>
  <c r="J27" i="16"/>
  <c r="I27" i="16"/>
  <c r="R26" i="16"/>
  <c r="J26" i="16"/>
  <c r="I26" i="16"/>
  <c r="R25" i="16"/>
  <c r="H25" i="16"/>
  <c r="H27" i="16" s="1"/>
  <c r="R24" i="16"/>
  <c r="J24" i="16"/>
  <c r="I24" i="16"/>
  <c r="H24" i="16"/>
  <c r="R23" i="16"/>
  <c r="J23" i="16"/>
  <c r="I23" i="16"/>
  <c r="H23" i="16"/>
  <c r="R22" i="16"/>
  <c r="J22" i="16"/>
  <c r="I22" i="16"/>
  <c r="R21" i="16"/>
  <c r="J21" i="16"/>
  <c r="I21" i="16"/>
  <c r="R20" i="16"/>
  <c r="H20" i="16"/>
  <c r="H22" i="16" s="1"/>
  <c r="R19" i="16"/>
  <c r="J19" i="16"/>
  <c r="I19" i="16"/>
  <c r="H19" i="16"/>
  <c r="R18" i="16"/>
  <c r="J18" i="16"/>
  <c r="I18" i="16"/>
  <c r="H18" i="16"/>
  <c r="R17" i="16"/>
  <c r="J17" i="16"/>
  <c r="I17" i="16"/>
  <c r="R16" i="16"/>
  <c r="J16" i="16"/>
  <c r="I16" i="16"/>
  <c r="R15" i="16"/>
  <c r="H15" i="16"/>
  <c r="H17" i="16" s="1"/>
  <c r="R14" i="16"/>
  <c r="J14" i="16"/>
  <c r="J13" i="16" s="1"/>
  <c r="J12" i="16" s="1"/>
  <c r="J11" i="16" s="1"/>
  <c r="I14" i="16"/>
  <c r="H14" i="16"/>
  <c r="R13" i="16"/>
  <c r="I13" i="16"/>
  <c r="H13" i="16"/>
  <c r="R12" i="16"/>
  <c r="P12" i="16"/>
  <c r="O12" i="16"/>
  <c r="O11" i="16" s="1"/>
  <c r="N12" i="16"/>
  <c r="M12" i="16"/>
  <c r="L12" i="16"/>
  <c r="L11" i="16" s="1"/>
  <c r="K12" i="16"/>
  <c r="K11" i="16" s="1"/>
  <c r="A12" i="16"/>
  <c r="A13" i="16" s="1"/>
  <c r="A14" i="16" s="1"/>
  <c r="A15" i="16" s="1"/>
  <c r="A16" i="16" s="1"/>
  <c r="A17" i="16" s="1"/>
  <c r="A18" i="16" s="1"/>
  <c r="A19" i="16" s="1"/>
  <c r="A20" i="16" s="1"/>
  <c r="A21" i="16" s="1"/>
  <c r="A22" i="16" s="1"/>
  <c r="A23" i="16" s="1"/>
  <c r="A24" i="16" s="1"/>
  <c r="A25" i="16" s="1"/>
  <c r="A26" i="16" s="1"/>
  <c r="A27" i="16" s="1"/>
  <c r="A28" i="16" s="1"/>
  <c r="A29" i="16" s="1"/>
  <c r="A30" i="16" s="1"/>
  <c r="A31" i="16" s="1"/>
  <c r="A32" i="16" s="1"/>
  <c r="A33" i="16" s="1"/>
  <c r="A34" i="16" s="1"/>
  <c r="A35" i="16" s="1"/>
  <c r="A36" i="16" s="1"/>
  <c r="A37" i="16" s="1"/>
  <c r="A38" i="16" s="1"/>
  <c r="A39" i="16" s="1"/>
  <c r="A40" i="16" s="1"/>
  <c r="A41" i="16" s="1"/>
  <c r="A42" i="16" s="1"/>
  <c r="A43" i="16" s="1"/>
  <c r="A44" i="16" s="1"/>
  <c r="A45" i="16" s="1"/>
  <c r="A46" i="16" s="1"/>
  <c r="A47" i="16" s="1"/>
  <c r="A48" i="16" s="1"/>
  <c r="A49" i="16" s="1"/>
  <c r="A50" i="16" s="1"/>
  <c r="A51" i="16" s="1"/>
  <c r="A52" i="16" s="1"/>
  <c r="A53" i="16" s="1"/>
  <c r="A54" i="16" s="1"/>
  <c r="A55" i="16" s="1"/>
  <c r="A56" i="16" s="1"/>
  <c r="A57" i="16" s="1"/>
  <c r="A58" i="16" s="1"/>
  <c r="A59" i="16" s="1"/>
  <c r="A60" i="16" s="1"/>
  <c r="A61" i="16" s="1"/>
  <c r="A62" i="16" s="1"/>
  <c r="A63" i="16" s="1"/>
  <c r="A64" i="16" s="1"/>
  <c r="A65" i="16" s="1"/>
  <c r="A66" i="16" s="1"/>
  <c r="A67" i="16" s="1"/>
  <c r="A68" i="16" s="1"/>
  <c r="A69" i="16" s="1"/>
  <c r="A70" i="16" s="1"/>
  <c r="A71" i="16" s="1"/>
  <c r="A72" i="16" s="1"/>
  <c r="A73" i="16" s="1"/>
  <c r="A74" i="16" s="1"/>
  <c r="A75" i="16" s="1"/>
  <c r="A76" i="16" s="1"/>
  <c r="A77" i="16" s="1"/>
  <c r="A78" i="16" s="1"/>
  <c r="A79" i="16" s="1"/>
  <c r="A80" i="16" s="1"/>
  <c r="A81" i="16" s="1"/>
  <c r="A82" i="16" s="1"/>
  <c r="A83" i="16" s="1"/>
  <c r="A84" i="16" s="1"/>
  <c r="A85" i="16" s="1"/>
  <c r="A86" i="16" s="1"/>
  <c r="A87" i="16" s="1"/>
  <c r="A88" i="16" s="1"/>
  <c r="A89" i="16" s="1"/>
  <c r="A90" i="16" s="1"/>
  <c r="A91" i="16" s="1"/>
  <c r="A92" i="16" s="1"/>
  <c r="A93" i="16" s="1"/>
  <c r="A94" i="16" s="1"/>
  <c r="A95" i="16" s="1"/>
  <c r="A96" i="16" s="1"/>
  <c r="A97" i="16" s="1"/>
  <c r="A98" i="16" s="1"/>
  <c r="A99" i="16" s="1"/>
  <c r="A100" i="16" s="1"/>
  <c r="A101" i="16" s="1"/>
  <c r="A102" i="16" s="1"/>
  <c r="A103" i="16" s="1"/>
  <c r="A104" i="16" s="1"/>
  <c r="A105" i="16" s="1"/>
  <c r="A106" i="16" s="1"/>
  <c r="A107" i="16" s="1"/>
  <c r="A108" i="16" s="1"/>
  <c r="A109" i="16" s="1"/>
  <c r="A110" i="16" s="1"/>
  <c r="A111" i="16" s="1"/>
  <c r="A112" i="16" s="1"/>
  <c r="A113" i="16" s="1"/>
  <c r="A114" i="16" s="1"/>
  <c r="A115" i="16" s="1"/>
  <c r="A116" i="16" s="1"/>
  <c r="A117" i="16" s="1"/>
  <c r="A118" i="16" s="1"/>
  <c r="A119" i="16" s="1"/>
  <c r="A120" i="16" s="1"/>
  <c r="A121" i="16" s="1"/>
  <c r="A122" i="16" s="1"/>
  <c r="A123" i="16" s="1"/>
  <c r="A124" i="16" s="1"/>
  <c r="A125" i="16" s="1"/>
  <c r="A126" i="16" s="1"/>
  <c r="A127" i="16" s="1"/>
  <c r="A128" i="16" s="1"/>
  <c r="A129" i="16" s="1"/>
  <c r="A130" i="16" s="1"/>
  <c r="A131" i="16" s="1"/>
  <c r="A132" i="16" s="1"/>
  <c r="A133" i="16" s="1"/>
  <c r="A134" i="16" s="1"/>
  <c r="A135" i="16" s="1"/>
  <c r="A136" i="16" s="1"/>
  <c r="A137" i="16" s="1"/>
  <c r="A138" i="16" s="1"/>
  <c r="A139" i="16" s="1"/>
  <c r="A140" i="16" s="1"/>
  <c r="A141" i="16" s="1"/>
  <c r="A142" i="16" s="1"/>
  <c r="A143" i="16" s="1"/>
  <c r="A144" i="16" s="1"/>
  <c r="A145" i="16" s="1"/>
  <c r="A146" i="16" s="1"/>
  <c r="A147" i="16" s="1"/>
  <c r="A148" i="16" s="1"/>
  <c r="A149" i="16" s="1"/>
  <c r="A150" i="16" s="1"/>
  <c r="A151" i="16" s="1"/>
  <c r="A152" i="16" s="1"/>
  <c r="A153" i="16" s="1"/>
  <c r="A154" i="16" s="1"/>
  <c r="A155" i="16" s="1"/>
  <c r="A156" i="16" s="1"/>
  <c r="A157" i="16" s="1"/>
  <c r="A158" i="16" s="1"/>
  <c r="A159" i="16" s="1"/>
  <c r="A160" i="16" s="1"/>
  <c r="A161" i="16" s="1"/>
  <c r="A162" i="16" s="1"/>
  <c r="A163" i="16" s="1"/>
  <c r="A164" i="16" s="1"/>
  <c r="A165" i="16" s="1"/>
  <c r="A166" i="16" s="1"/>
  <c r="A167" i="16" s="1"/>
  <c r="A168" i="16" s="1"/>
  <c r="A169" i="16" s="1"/>
  <c r="A170" i="16" s="1"/>
  <c r="A171" i="16" s="1"/>
  <c r="A172" i="16" s="1"/>
  <c r="A173" i="16" s="1"/>
  <c r="A174" i="16" s="1"/>
  <c r="A175" i="16" s="1"/>
  <c r="A176" i="16" s="1"/>
  <c r="A177" i="16" s="1"/>
  <c r="A178" i="16" s="1"/>
  <c r="A179" i="16" s="1"/>
  <c r="A180" i="16" s="1"/>
  <c r="A181" i="16" s="1"/>
  <c r="A182" i="16" s="1"/>
  <c r="A183" i="16" s="1"/>
  <c r="A184" i="16" s="1"/>
  <c r="A185" i="16" s="1"/>
  <c r="A186" i="16" s="1"/>
  <c r="A187" i="16" s="1"/>
  <c r="A188" i="16" s="1"/>
  <c r="A189" i="16" s="1"/>
  <c r="A190" i="16" s="1"/>
  <c r="A191" i="16" s="1"/>
  <c r="A192" i="16" s="1"/>
  <c r="A193" i="16" s="1"/>
  <c r="A194" i="16" s="1"/>
  <c r="A195" i="16" s="1"/>
  <c r="A196" i="16" s="1"/>
  <c r="A197" i="16" s="1"/>
  <c r="A198" i="16" s="1"/>
  <c r="A199" i="16" s="1"/>
  <c r="A200" i="16" s="1"/>
  <c r="A201" i="16" s="1"/>
  <c r="A202" i="16" s="1"/>
  <c r="A203" i="16" s="1"/>
  <c r="A204" i="16" s="1"/>
  <c r="A205" i="16" s="1"/>
  <c r="A206" i="16" s="1"/>
  <c r="A207" i="16" s="1"/>
  <c r="A208" i="16" s="1"/>
  <c r="A209" i="16" s="1"/>
  <c r="A210" i="16" s="1"/>
  <c r="A211" i="16" s="1"/>
  <c r="A212" i="16" s="1"/>
  <c r="A213" i="16" s="1"/>
  <c r="A214" i="16" s="1"/>
  <c r="A215" i="16" s="1"/>
  <c r="A216" i="16" s="1"/>
  <c r="A217" i="16" s="1"/>
  <c r="A218" i="16" s="1"/>
  <c r="A219" i="16" s="1"/>
  <c r="A220" i="16" s="1"/>
  <c r="A221" i="16" s="1"/>
  <c r="A222" i="16" s="1"/>
  <c r="A223" i="16" s="1"/>
  <c r="A224" i="16" s="1"/>
  <c r="A225" i="16" s="1"/>
  <c r="A226" i="16" s="1"/>
  <c r="A227" i="16" s="1"/>
  <c r="A228" i="16" s="1"/>
  <c r="A229" i="16" s="1"/>
  <c r="A230" i="16" s="1"/>
  <c r="A231" i="16" s="1"/>
  <c r="A232" i="16" s="1"/>
  <c r="A233" i="16" s="1"/>
  <c r="A234" i="16" s="1"/>
  <c r="A235" i="16" s="1"/>
  <c r="A236" i="16" s="1"/>
  <c r="A237" i="16" s="1"/>
  <c r="A238" i="16" s="1"/>
  <c r="A239" i="16" s="1"/>
  <c r="A240" i="16" s="1"/>
  <c r="A241" i="16" s="1"/>
  <c r="A242" i="16" s="1"/>
  <c r="A243" i="16" s="1"/>
  <c r="A244" i="16" s="1"/>
  <c r="A245" i="16" s="1"/>
  <c r="A246" i="16" s="1"/>
  <c r="A247" i="16" s="1"/>
  <c r="A248" i="16" s="1"/>
  <c r="A249" i="16" s="1"/>
  <c r="A250" i="16" s="1"/>
  <c r="A251" i="16" s="1"/>
  <c r="A252" i="16" s="1"/>
  <c r="A253" i="16" s="1"/>
  <c r="A254" i="16" s="1"/>
  <c r="A255" i="16" s="1"/>
  <c r="A256" i="16" s="1"/>
  <c r="A257" i="16" s="1"/>
  <c r="A258" i="16" s="1"/>
  <c r="A259" i="16" s="1"/>
  <c r="A260" i="16" s="1"/>
  <c r="A261" i="16" s="1"/>
  <c r="A262" i="16" s="1"/>
  <c r="A263" i="16" s="1"/>
  <c r="A264" i="16" s="1"/>
  <c r="A265" i="16" s="1"/>
  <c r="A266" i="16" s="1"/>
  <c r="A267" i="16" s="1"/>
  <c r="A268" i="16" s="1"/>
  <c r="A269" i="16" s="1"/>
  <c r="A270" i="16" s="1"/>
  <c r="A271" i="16" s="1"/>
  <c r="A272" i="16" s="1"/>
  <c r="A273" i="16" s="1"/>
  <c r="A274" i="16" s="1"/>
  <c r="A275" i="16" s="1"/>
  <c r="A276" i="16" s="1"/>
  <c r="A277" i="16" s="1"/>
  <c r="A278" i="16" s="1"/>
  <c r="A279" i="16" s="1"/>
  <c r="A280" i="16" s="1"/>
  <c r="A281" i="16" s="1"/>
  <c r="A282" i="16" s="1"/>
  <c r="A283" i="16" s="1"/>
  <c r="A284" i="16" s="1"/>
  <c r="A285" i="16" s="1"/>
  <c r="A286" i="16" s="1"/>
  <c r="A287" i="16" s="1"/>
  <c r="A288" i="16" s="1"/>
  <c r="A289" i="16" s="1"/>
  <c r="A290" i="16" s="1"/>
  <c r="A291" i="16" s="1"/>
  <c r="A292" i="16" s="1"/>
  <c r="A293" i="16" s="1"/>
  <c r="A294" i="16" s="1"/>
  <c r="A295" i="16" s="1"/>
  <c r="A296" i="16" s="1"/>
  <c r="A297" i="16" s="1"/>
  <c r="A298" i="16" s="1"/>
  <c r="A299" i="16" s="1"/>
  <c r="A300" i="16" s="1"/>
  <c r="A301" i="16" s="1"/>
  <c r="A302" i="16" s="1"/>
  <c r="A303" i="16" s="1"/>
  <c r="A304" i="16" s="1"/>
  <c r="A305" i="16" s="1"/>
  <c r="A306" i="16" s="1"/>
  <c r="A307" i="16" s="1"/>
  <c r="A308" i="16" s="1"/>
  <c r="A309" i="16" s="1"/>
  <c r="A310" i="16" s="1"/>
  <c r="A311" i="16" s="1"/>
  <c r="A312" i="16" s="1"/>
  <c r="A313" i="16" s="1"/>
  <c r="A314" i="16" s="1"/>
  <c r="A315" i="16" s="1"/>
  <c r="A316" i="16" s="1"/>
  <c r="A317" i="16" s="1"/>
  <c r="A318" i="16" s="1"/>
  <c r="A319" i="16" s="1"/>
  <c r="A320" i="16" s="1"/>
  <c r="A321" i="16" s="1"/>
  <c r="A322" i="16" s="1"/>
  <c r="A323" i="16" s="1"/>
  <c r="A324" i="16" s="1"/>
  <c r="A325" i="16" s="1"/>
  <c r="A326" i="16" s="1"/>
  <c r="A327" i="16" s="1"/>
  <c r="A328" i="16" s="1"/>
  <c r="A329" i="16" s="1"/>
  <c r="A330" i="16" s="1"/>
  <c r="A331" i="16" s="1"/>
  <c r="A332" i="16" s="1"/>
  <c r="A333" i="16" s="1"/>
  <c r="A334" i="16" s="1"/>
  <c r="A335" i="16" s="1"/>
  <c r="A336" i="16" s="1"/>
  <c r="A337" i="16" s="1"/>
  <c r="A338" i="16" s="1"/>
  <c r="A339" i="16" s="1"/>
  <c r="A340" i="16" s="1"/>
  <c r="A341" i="16" s="1"/>
  <c r="A342" i="16" s="1"/>
  <c r="A343" i="16" s="1"/>
  <c r="A344" i="16" s="1"/>
  <c r="A345" i="16" s="1"/>
  <c r="A346" i="16" s="1"/>
  <c r="A347" i="16" s="1"/>
  <c r="A348" i="16" s="1"/>
  <c r="A349" i="16" s="1"/>
  <c r="A350" i="16" s="1"/>
  <c r="A351" i="16" s="1"/>
  <c r="A352" i="16" s="1"/>
  <c r="A353" i="16" s="1"/>
  <c r="A354" i="16" s="1"/>
  <c r="A355" i="16" s="1"/>
  <c r="A356" i="16" s="1"/>
  <c r="A357" i="16" s="1"/>
  <c r="A358" i="16" s="1"/>
  <c r="A359" i="16" s="1"/>
  <c r="A360" i="16" s="1"/>
  <c r="A361" i="16" s="1"/>
  <c r="A362" i="16" s="1"/>
  <c r="A363" i="16" s="1"/>
  <c r="A364" i="16" s="1"/>
  <c r="A365" i="16" s="1"/>
  <c r="A366" i="16" s="1"/>
  <c r="A367" i="16" s="1"/>
  <c r="A368" i="16" s="1"/>
  <c r="A369" i="16" s="1"/>
  <c r="A370" i="16" s="1"/>
  <c r="A371" i="16" s="1"/>
  <c r="A372" i="16" s="1"/>
  <c r="A373" i="16" s="1"/>
  <c r="A374" i="16" s="1"/>
  <c r="A375" i="16" s="1"/>
  <c r="A376" i="16" s="1"/>
  <c r="A377" i="16" s="1"/>
  <c r="A378" i="16" s="1"/>
  <c r="A379" i="16" s="1"/>
  <c r="A380" i="16" s="1"/>
  <c r="A381" i="16" s="1"/>
  <c r="A382" i="16" s="1"/>
  <c r="A383" i="16" s="1"/>
  <c r="A384" i="16" s="1"/>
  <c r="A385" i="16" s="1"/>
  <c r="A386" i="16" s="1"/>
  <c r="A387" i="16" s="1"/>
  <c r="A388" i="16" s="1"/>
  <c r="A389" i="16" s="1"/>
  <c r="A390" i="16" s="1"/>
  <c r="A391" i="16" s="1"/>
  <c r="A392" i="16" s="1"/>
  <c r="A393" i="16" s="1"/>
  <c r="A394" i="16" s="1"/>
  <c r="A395" i="16" s="1"/>
  <c r="A396" i="16" s="1"/>
  <c r="A397" i="16" s="1"/>
  <c r="A398" i="16" s="1"/>
  <c r="A399" i="16" s="1"/>
  <c r="A400" i="16" s="1"/>
  <c r="A401" i="16" s="1"/>
  <c r="A402" i="16" s="1"/>
  <c r="A403" i="16" s="1"/>
  <c r="A404" i="16" s="1"/>
  <c r="A405" i="16" s="1"/>
  <c r="A406" i="16" s="1"/>
  <c r="A407" i="16" s="1"/>
  <c r="A408" i="16" s="1"/>
  <c r="A409" i="16" s="1"/>
  <c r="A410" i="16" s="1"/>
  <c r="A411" i="16" s="1"/>
  <c r="A412" i="16" s="1"/>
  <c r="A413" i="16" s="1"/>
  <c r="A414" i="16" s="1"/>
  <c r="A415" i="16" s="1"/>
  <c r="A416" i="16" s="1"/>
  <c r="A417" i="16" s="1"/>
  <c r="A418" i="16" s="1"/>
  <c r="A419" i="16" s="1"/>
  <c r="A420" i="16" s="1"/>
  <c r="A421" i="16" s="1"/>
  <c r="A422" i="16" s="1"/>
  <c r="A423" i="16" s="1"/>
  <c r="A424" i="16" s="1"/>
  <c r="A425" i="16" s="1"/>
  <c r="A426" i="16" s="1"/>
  <c r="A427" i="16" s="1"/>
  <c r="A428" i="16" s="1"/>
  <c r="A429" i="16" s="1"/>
  <c r="A430" i="16" s="1"/>
  <c r="A431" i="16" s="1"/>
  <c r="A432" i="16" s="1"/>
  <c r="A433" i="16" s="1"/>
  <c r="A434" i="16" s="1"/>
  <c r="A435" i="16" s="1"/>
  <c r="A436" i="16" s="1"/>
  <c r="A437" i="16" s="1"/>
  <c r="A438" i="16" s="1"/>
  <c r="A439" i="16" s="1"/>
  <c r="A440" i="16" s="1"/>
  <c r="A441" i="16" s="1"/>
  <c r="A442" i="16" s="1"/>
  <c r="A443" i="16" s="1"/>
  <c r="A444" i="16" s="1"/>
  <c r="A445" i="16" s="1"/>
  <c r="A446" i="16" s="1"/>
  <c r="A447" i="16" s="1"/>
  <c r="A448" i="16" s="1"/>
  <c r="A449" i="16" s="1"/>
  <c r="A450" i="16" s="1"/>
  <c r="A451" i="16" s="1"/>
  <c r="A452" i="16" s="1"/>
  <c r="A453" i="16" s="1"/>
  <c r="A454" i="16" s="1"/>
  <c r="A455" i="16" s="1"/>
  <c r="A456" i="16" s="1"/>
  <c r="A457" i="16" s="1"/>
  <c r="A458" i="16" s="1"/>
  <c r="A459" i="16" s="1"/>
  <c r="A460" i="16" s="1"/>
  <c r="A461" i="16" s="1"/>
  <c r="A462" i="16" s="1"/>
  <c r="A463" i="16" s="1"/>
  <c r="A464" i="16" s="1"/>
  <c r="A465" i="16" s="1"/>
  <c r="A466" i="16" s="1"/>
  <c r="A467" i="16" s="1"/>
  <c r="A468" i="16" s="1"/>
  <c r="A469" i="16" s="1"/>
  <c r="A470" i="16" s="1"/>
  <c r="A471" i="16" s="1"/>
  <c r="A472" i="16" s="1"/>
  <c r="A473" i="16" s="1"/>
  <c r="A474" i="16" s="1"/>
  <c r="A475" i="16" s="1"/>
  <c r="A476" i="16" s="1"/>
  <c r="A477" i="16" s="1"/>
  <c r="A478" i="16" s="1"/>
  <c r="A479" i="16" s="1"/>
  <c r="A480" i="16" s="1"/>
  <c r="A481" i="16" s="1"/>
  <c r="A482" i="16" s="1"/>
  <c r="A483" i="16" s="1"/>
  <c r="A484" i="16" s="1"/>
  <c r="A485" i="16" s="1"/>
  <c r="A486" i="16" s="1"/>
  <c r="A487" i="16" s="1"/>
  <c r="A488" i="16" s="1"/>
  <c r="A489" i="16" s="1"/>
  <c r="A490" i="16" s="1"/>
  <c r="A491" i="16" s="1"/>
  <c r="A492" i="16" s="1"/>
  <c r="A493" i="16" s="1"/>
  <c r="A494" i="16" s="1"/>
  <c r="A495" i="16" s="1"/>
  <c r="A496" i="16" s="1"/>
  <c r="A497" i="16" s="1"/>
  <c r="A498" i="16" s="1"/>
  <c r="A499" i="16" s="1"/>
  <c r="A500" i="16" s="1"/>
  <c r="A501" i="16" s="1"/>
  <c r="A502" i="16" s="1"/>
  <c r="A503" i="16" s="1"/>
  <c r="A504" i="16" s="1"/>
  <c r="A505" i="16" s="1"/>
  <c r="A506" i="16" s="1"/>
  <c r="A507" i="16" s="1"/>
  <c r="A508" i="16" s="1"/>
  <c r="A509" i="16" s="1"/>
  <c r="A510" i="16" s="1"/>
  <c r="A511" i="16" s="1"/>
  <c r="A512" i="16" s="1"/>
  <c r="A513" i="16" s="1"/>
  <c r="A514" i="16" s="1"/>
  <c r="A515" i="16" s="1"/>
  <c r="A516" i="16" s="1"/>
  <c r="A517" i="16" s="1"/>
  <c r="A518" i="16" s="1"/>
  <c r="A519" i="16" s="1"/>
  <c r="A520" i="16" s="1"/>
  <c r="A521" i="16" s="1"/>
  <c r="A522" i="16" s="1"/>
  <c r="A523" i="16" s="1"/>
  <c r="A524" i="16" s="1"/>
  <c r="A525" i="16" s="1"/>
  <c r="A526" i="16" s="1"/>
  <c r="A527" i="16" s="1"/>
  <c r="A528" i="16" s="1"/>
  <c r="A529" i="16" s="1"/>
  <c r="A530" i="16" s="1"/>
  <c r="A531" i="16" s="1"/>
  <c r="A532" i="16" s="1"/>
  <c r="A533" i="16" s="1"/>
  <c r="A534" i="16" s="1"/>
  <c r="A535" i="16" s="1"/>
  <c r="A536" i="16" s="1"/>
  <c r="A537" i="16" s="1"/>
  <c r="A538" i="16" s="1"/>
  <c r="A539" i="16" s="1"/>
  <c r="A540" i="16" s="1"/>
  <c r="A541" i="16" s="1"/>
  <c r="A542" i="16" s="1"/>
  <c r="A543" i="16" s="1"/>
  <c r="A544" i="16" s="1"/>
  <c r="A545" i="16" s="1"/>
  <c r="A546" i="16" s="1"/>
  <c r="A547" i="16" s="1"/>
  <c r="A548" i="16" s="1"/>
  <c r="A549" i="16" s="1"/>
  <c r="A550" i="16" s="1"/>
  <c r="A551" i="16" s="1"/>
  <c r="A552" i="16" s="1"/>
  <c r="A553" i="16" s="1"/>
  <c r="A554" i="16" s="1"/>
  <c r="A555" i="16" s="1"/>
  <c r="A556" i="16" s="1"/>
  <c r="A557" i="16" s="1"/>
  <c r="A558" i="16" s="1"/>
  <c r="A559" i="16" s="1"/>
  <c r="A560" i="16" s="1"/>
  <c r="A561" i="16" s="1"/>
  <c r="A562" i="16" s="1"/>
  <c r="A563" i="16" s="1"/>
  <c r="A564" i="16" s="1"/>
  <c r="A565" i="16" s="1"/>
  <c r="A566" i="16" s="1"/>
  <c r="A567" i="16" s="1"/>
  <c r="A568" i="16" s="1"/>
  <c r="A569" i="16" s="1"/>
  <c r="A570" i="16" s="1"/>
  <c r="A571" i="16" s="1"/>
  <c r="A572" i="16" s="1"/>
  <c r="A573" i="16" s="1"/>
  <c r="A574" i="16" s="1"/>
  <c r="A575" i="16" s="1"/>
  <c r="A576" i="16" s="1"/>
  <c r="A577" i="16" s="1"/>
  <c r="A578" i="16" s="1"/>
  <c r="A579" i="16" s="1"/>
  <c r="A580" i="16" s="1"/>
  <c r="A581" i="16" s="1"/>
  <c r="A582" i="16" s="1"/>
  <c r="A583" i="16" s="1"/>
  <c r="A584" i="16" s="1"/>
  <c r="A585" i="16" s="1"/>
  <c r="A586" i="16" s="1"/>
  <c r="A587" i="16" s="1"/>
  <c r="A588" i="16" s="1"/>
  <c r="A589" i="16" s="1"/>
  <c r="A590" i="16" s="1"/>
  <c r="A591" i="16" s="1"/>
  <c r="A592" i="16" s="1"/>
  <c r="A593" i="16" s="1"/>
  <c r="A594" i="16" s="1"/>
  <c r="A595" i="16" s="1"/>
  <c r="U11" i="16"/>
  <c r="T11" i="16"/>
  <c r="S11" i="16"/>
  <c r="P11" i="16"/>
  <c r="N11" i="16"/>
  <c r="K484" i="15"/>
  <c r="J484" i="15"/>
  <c r="I484" i="15"/>
  <c r="N475" i="15"/>
  <c r="K475" i="15"/>
  <c r="J475" i="15"/>
  <c r="I475" i="15"/>
  <c r="I465" i="15"/>
  <c r="I464" i="15" s="1"/>
  <c r="K464" i="15"/>
  <c r="J464" i="15"/>
  <c r="I463" i="15"/>
  <c r="I462" i="15" s="1"/>
  <c r="K462" i="15"/>
  <c r="J462" i="15"/>
  <c r="I461" i="15"/>
  <c r="I460" i="15" s="1"/>
  <c r="K460" i="15"/>
  <c r="J460" i="15"/>
  <c r="K459" i="15"/>
  <c r="K458" i="15" s="1"/>
  <c r="K457" i="15" s="1"/>
  <c r="K456" i="15" s="1"/>
  <c r="J459" i="15"/>
  <c r="J458" i="15" s="1"/>
  <c r="J457" i="15" s="1"/>
  <c r="J456" i="15" s="1"/>
  <c r="I455" i="15"/>
  <c r="I454" i="15" s="1"/>
  <c r="K454" i="15"/>
  <c r="J454" i="15"/>
  <c r="K453" i="15"/>
  <c r="K452" i="15" s="1"/>
  <c r="J453" i="15"/>
  <c r="J452" i="15" s="1"/>
  <c r="I451" i="15"/>
  <c r="I450" i="15" s="1"/>
  <c r="K450" i="15"/>
  <c r="J450" i="15"/>
  <c r="K449" i="15"/>
  <c r="K448" i="15" s="1"/>
  <c r="K447" i="15" s="1"/>
  <c r="K446" i="15" s="1"/>
  <c r="K445" i="15" s="1"/>
  <c r="J449" i="15"/>
  <c r="J448" i="15" s="1"/>
  <c r="I444" i="15"/>
  <c r="I443" i="15" s="1"/>
  <c r="K443" i="15"/>
  <c r="J443" i="15"/>
  <c r="K442" i="15"/>
  <c r="J442" i="15"/>
  <c r="J441" i="15" s="1"/>
  <c r="J440" i="15" s="1"/>
  <c r="J439" i="15" s="1"/>
  <c r="J438" i="15" s="1"/>
  <c r="K441" i="15"/>
  <c r="K440" i="15" s="1"/>
  <c r="K439" i="15" s="1"/>
  <c r="K438" i="15" s="1"/>
  <c r="Q437" i="15"/>
  <c r="P437" i="15"/>
  <c r="O437" i="15"/>
  <c r="N437" i="15"/>
  <c r="M437" i="15"/>
  <c r="L437" i="15"/>
  <c r="I436" i="15"/>
  <c r="I435" i="15" s="1"/>
  <c r="K435" i="15"/>
  <c r="J435" i="15"/>
  <c r="K434" i="15"/>
  <c r="J434" i="15"/>
  <c r="I433" i="15"/>
  <c r="I432" i="15" s="1"/>
  <c r="K432" i="15"/>
  <c r="J432" i="15"/>
  <c r="K431" i="15"/>
  <c r="K430" i="15" s="1"/>
  <c r="K429" i="15" s="1"/>
  <c r="K428" i="15" s="1"/>
  <c r="J431" i="15"/>
  <c r="I427" i="15"/>
  <c r="I426" i="15" s="1"/>
  <c r="K426" i="15"/>
  <c r="J426" i="15"/>
  <c r="K425" i="15"/>
  <c r="J425" i="15"/>
  <c r="I424" i="15"/>
  <c r="I423" i="15" s="1"/>
  <c r="K423" i="15"/>
  <c r="J423" i="15"/>
  <c r="K422" i="15"/>
  <c r="J422" i="15"/>
  <c r="I417" i="15"/>
  <c r="I416" i="15" s="1"/>
  <c r="K416" i="15"/>
  <c r="J416" i="15"/>
  <c r="K415" i="15"/>
  <c r="K414" i="15" s="1"/>
  <c r="K413" i="15" s="1"/>
  <c r="K412" i="15" s="1"/>
  <c r="K411" i="15" s="1"/>
  <c r="J415" i="15"/>
  <c r="J414" i="15" s="1"/>
  <c r="J413" i="15" s="1"/>
  <c r="J412" i="15" s="1"/>
  <c r="J411" i="15" s="1"/>
  <c r="I410" i="15"/>
  <c r="I409" i="15" s="1"/>
  <c r="K409" i="15"/>
  <c r="J409" i="15"/>
  <c r="K408" i="15"/>
  <c r="K407" i="15" s="1"/>
  <c r="K406" i="15" s="1"/>
  <c r="K405" i="15" s="1"/>
  <c r="K404" i="15" s="1"/>
  <c r="J408" i="15"/>
  <c r="J407" i="15" s="1"/>
  <c r="J406" i="15" s="1"/>
  <c r="J405" i="15" s="1"/>
  <c r="J404" i="15" s="1"/>
  <c r="I403" i="15"/>
  <c r="I402" i="15" s="1"/>
  <c r="K402" i="15"/>
  <c r="J402" i="15"/>
  <c r="K401" i="15"/>
  <c r="K400" i="15" s="1"/>
  <c r="J401" i="15"/>
  <c r="J400" i="15" s="1"/>
  <c r="J399" i="15" s="1"/>
  <c r="J398" i="15" s="1"/>
  <c r="K399" i="15"/>
  <c r="K398" i="15" s="1"/>
  <c r="I397" i="15"/>
  <c r="I396" i="15" s="1"/>
  <c r="K396" i="15"/>
  <c r="J396" i="15"/>
  <c r="K395" i="15"/>
  <c r="J395" i="15"/>
  <c r="I394" i="15"/>
  <c r="I393" i="15" s="1"/>
  <c r="K393" i="15"/>
  <c r="J393" i="15"/>
  <c r="I392" i="15"/>
  <c r="I391" i="15" s="1"/>
  <c r="K391" i="15"/>
  <c r="J391" i="15"/>
  <c r="K390" i="15"/>
  <c r="K389" i="15" s="1"/>
  <c r="K388" i="15" s="1"/>
  <c r="K387" i="15" s="1"/>
  <c r="K386" i="15" s="1"/>
  <c r="J390" i="15"/>
  <c r="Q385" i="15"/>
  <c r="P385" i="15"/>
  <c r="O385" i="15"/>
  <c r="N385" i="15"/>
  <c r="M385" i="15"/>
  <c r="L385" i="15"/>
  <c r="I384" i="15"/>
  <c r="I383" i="15" s="1"/>
  <c r="K383" i="15"/>
  <c r="J383" i="15"/>
  <c r="I382" i="15"/>
  <c r="I381" i="15" s="1"/>
  <c r="K381" i="15"/>
  <c r="J381" i="15"/>
  <c r="K380" i="15"/>
  <c r="K379" i="15" s="1"/>
  <c r="K378" i="15" s="1"/>
  <c r="K377" i="15" s="1"/>
  <c r="J380" i="15"/>
  <c r="J379" i="15"/>
  <c r="J378" i="15" s="1"/>
  <c r="J377" i="15" s="1"/>
  <c r="I376" i="15"/>
  <c r="I375" i="15" s="1"/>
  <c r="K375" i="15"/>
  <c r="J375" i="15"/>
  <c r="K374" i="15"/>
  <c r="J374" i="15"/>
  <c r="I373" i="15"/>
  <c r="I372" i="15" s="1"/>
  <c r="K372" i="15"/>
  <c r="J372" i="15"/>
  <c r="K371" i="15"/>
  <c r="J371" i="15"/>
  <c r="I366" i="15"/>
  <c r="I365" i="15" s="1"/>
  <c r="K365" i="15"/>
  <c r="J365" i="15"/>
  <c r="K364" i="15"/>
  <c r="J364" i="15"/>
  <c r="I363" i="15"/>
  <c r="I362" i="15" s="1"/>
  <c r="K362" i="15"/>
  <c r="J362" i="15"/>
  <c r="K361" i="15"/>
  <c r="J361" i="15"/>
  <c r="I360" i="15"/>
  <c r="I359" i="15" s="1"/>
  <c r="K359" i="15"/>
  <c r="J359" i="15"/>
  <c r="I358" i="15"/>
  <c r="I357" i="15" s="1"/>
  <c r="K357" i="15"/>
  <c r="J357" i="15"/>
  <c r="I356" i="15"/>
  <c r="I355" i="15" s="1"/>
  <c r="K355" i="15"/>
  <c r="J355" i="15"/>
  <c r="K354" i="15"/>
  <c r="J354" i="15"/>
  <c r="I353" i="15"/>
  <c r="I352" i="15" s="1"/>
  <c r="K352" i="15"/>
  <c r="J352" i="15"/>
  <c r="I351" i="15"/>
  <c r="I350" i="15" s="1"/>
  <c r="K350" i="15"/>
  <c r="J350" i="15"/>
  <c r="I349" i="15"/>
  <c r="I348" i="15" s="1"/>
  <c r="K348" i="15"/>
  <c r="J348" i="15"/>
  <c r="K347" i="15"/>
  <c r="K346" i="15" s="1"/>
  <c r="J347" i="15"/>
  <c r="I345" i="15"/>
  <c r="I344" i="15" s="1"/>
  <c r="K344" i="15"/>
  <c r="J344" i="15"/>
  <c r="I343" i="15"/>
  <c r="I342" i="15" s="1"/>
  <c r="K342" i="15"/>
  <c r="J342" i="15"/>
  <c r="K341" i="15"/>
  <c r="K340" i="15" s="1"/>
  <c r="K339" i="15" s="1"/>
  <c r="K338" i="15" s="1"/>
  <c r="J341" i="15"/>
  <c r="J340" i="15" s="1"/>
  <c r="I341" i="15"/>
  <c r="I340" i="15" s="1"/>
  <c r="I337" i="15"/>
  <c r="I336" i="15" s="1"/>
  <c r="K336" i="15"/>
  <c r="J336" i="15"/>
  <c r="I335" i="15"/>
  <c r="I334" i="15" s="1"/>
  <c r="K334" i="15"/>
  <c r="J334" i="15"/>
  <c r="K333" i="15"/>
  <c r="J333" i="15"/>
  <c r="I332" i="15"/>
  <c r="I331" i="15" s="1"/>
  <c r="K331" i="15"/>
  <c r="J331" i="15"/>
  <c r="K330" i="15"/>
  <c r="K329" i="15" s="1"/>
  <c r="K328" i="15" s="1"/>
  <c r="K327" i="15" s="1"/>
  <c r="J330" i="15"/>
  <c r="I326" i="15"/>
  <c r="I325" i="15" s="1"/>
  <c r="K325" i="15"/>
  <c r="J325" i="15"/>
  <c r="K324" i="15"/>
  <c r="J324" i="15"/>
  <c r="I323" i="15"/>
  <c r="I322" i="15" s="1"/>
  <c r="K322" i="15"/>
  <c r="J322" i="15"/>
  <c r="I321" i="15"/>
  <c r="K320" i="15"/>
  <c r="J320" i="15"/>
  <c r="I319" i="15"/>
  <c r="I318" i="15" s="1"/>
  <c r="K318" i="15"/>
  <c r="J318" i="15"/>
  <c r="K317" i="15"/>
  <c r="J317" i="15"/>
  <c r="I316" i="15"/>
  <c r="K315" i="15"/>
  <c r="J315" i="15"/>
  <c r="I314" i="15"/>
  <c r="I313" i="15" s="1"/>
  <c r="K313" i="15"/>
  <c r="J313" i="15"/>
  <c r="K312" i="15"/>
  <c r="J312" i="15"/>
  <c r="I311" i="15"/>
  <c r="I310" i="15" s="1"/>
  <c r="K310" i="15"/>
  <c r="J310" i="15"/>
  <c r="K309" i="15"/>
  <c r="J309" i="15"/>
  <c r="I305" i="15"/>
  <c r="K304" i="15"/>
  <c r="J304" i="15"/>
  <c r="K303" i="15"/>
  <c r="J303" i="15"/>
  <c r="I302" i="15"/>
  <c r="K301" i="15"/>
  <c r="J301" i="15"/>
  <c r="K300" i="15"/>
  <c r="J300" i="15"/>
  <c r="I299" i="15"/>
  <c r="I298" i="15" s="1"/>
  <c r="K298" i="15"/>
  <c r="J298" i="15"/>
  <c r="I297" i="15"/>
  <c r="I296" i="15" s="1"/>
  <c r="K296" i="15"/>
  <c r="J296" i="15"/>
  <c r="I295" i="15"/>
  <c r="I294" i="15" s="1"/>
  <c r="K294" i="15"/>
  <c r="J294" i="15"/>
  <c r="K293" i="15"/>
  <c r="J293" i="15"/>
  <c r="I292" i="15"/>
  <c r="I291" i="15" s="1"/>
  <c r="K291" i="15"/>
  <c r="J291" i="15"/>
  <c r="I290" i="15"/>
  <c r="I289" i="15" s="1"/>
  <c r="K289" i="15"/>
  <c r="J289" i="15"/>
  <c r="K288" i="15"/>
  <c r="J288" i="15"/>
  <c r="I287" i="15"/>
  <c r="I286" i="15" s="1"/>
  <c r="K286" i="15"/>
  <c r="J286" i="15"/>
  <c r="J285" i="15" s="1"/>
  <c r="K285" i="15"/>
  <c r="I285" i="15"/>
  <c r="Q280" i="15"/>
  <c r="P280" i="15"/>
  <c r="O280" i="15"/>
  <c r="N280" i="15"/>
  <c r="M280" i="15"/>
  <c r="L280" i="15"/>
  <c r="I279" i="15"/>
  <c r="I278" i="15" s="1"/>
  <c r="K278" i="15"/>
  <c r="J278" i="15"/>
  <c r="I277" i="15"/>
  <c r="I276" i="15" s="1"/>
  <c r="K276" i="15"/>
  <c r="J276" i="15"/>
  <c r="K275" i="15"/>
  <c r="K274" i="15" s="1"/>
  <c r="K273" i="15" s="1"/>
  <c r="K272" i="15" s="1"/>
  <c r="J275" i="15"/>
  <c r="J274" i="15" s="1"/>
  <c r="J273" i="15"/>
  <c r="J272" i="15" s="1"/>
  <c r="I271" i="15"/>
  <c r="I270" i="15" s="1"/>
  <c r="K270" i="15"/>
  <c r="J270" i="15"/>
  <c r="K269" i="15"/>
  <c r="K268" i="15" s="1"/>
  <c r="K267" i="15" s="1"/>
  <c r="K266" i="15" s="1"/>
  <c r="J269" i="15"/>
  <c r="J268" i="15" s="1"/>
  <c r="J267" i="15" s="1"/>
  <c r="J266" i="15" s="1"/>
  <c r="I265" i="15"/>
  <c r="I264" i="15" s="1"/>
  <c r="K264" i="15"/>
  <c r="J264" i="15"/>
  <c r="K263" i="15"/>
  <c r="K262" i="15" s="1"/>
  <c r="K261" i="15" s="1"/>
  <c r="K260" i="15" s="1"/>
  <c r="J263" i="15"/>
  <c r="J262" i="15" s="1"/>
  <c r="J261" i="15" s="1"/>
  <c r="J260" i="15" s="1"/>
  <c r="Q258" i="15"/>
  <c r="P258" i="15"/>
  <c r="O258" i="15"/>
  <c r="N258" i="15"/>
  <c r="M258" i="15"/>
  <c r="L258" i="15"/>
  <c r="I257" i="15"/>
  <c r="I256" i="15" s="1"/>
  <c r="K256" i="15"/>
  <c r="J256" i="15"/>
  <c r="K255" i="15"/>
  <c r="J255" i="15"/>
  <c r="I254" i="15"/>
  <c r="I253" i="15" s="1"/>
  <c r="K253" i="15"/>
  <c r="J253" i="15"/>
  <c r="K252" i="15"/>
  <c r="J252" i="15"/>
  <c r="I252" i="15"/>
  <c r="I251" i="15"/>
  <c r="I250" i="15" s="1"/>
  <c r="K250" i="15"/>
  <c r="J250" i="15"/>
  <c r="K249" i="15"/>
  <c r="J249" i="15"/>
  <c r="J248" i="15" s="1"/>
  <c r="J247" i="15" s="1"/>
  <c r="J246" i="15" s="1"/>
  <c r="I249" i="15"/>
  <c r="I245" i="15"/>
  <c r="I244" i="15" s="1"/>
  <c r="K244" i="15"/>
  <c r="J244" i="15"/>
  <c r="I243" i="15"/>
  <c r="I242" i="15" s="1"/>
  <c r="K242" i="15"/>
  <c r="J242" i="15"/>
  <c r="I241" i="15"/>
  <c r="I240" i="15" s="1"/>
  <c r="K240" i="15"/>
  <c r="J240" i="15"/>
  <c r="K239" i="15"/>
  <c r="J239" i="15"/>
  <c r="I238" i="15"/>
  <c r="I237" i="15" s="1"/>
  <c r="K237" i="15"/>
  <c r="J237" i="15"/>
  <c r="K236" i="15"/>
  <c r="K235" i="15" s="1"/>
  <c r="K234" i="15" s="1"/>
  <c r="K233" i="15" s="1"/>
  <c r="J236" i="15"/>
  <c r="I236" i="15"/>
  <c r="Q231" i="15"/>
  <c r="P231" i="15"/>
  <c r="O231" i="15"/>
  <c r="N231" i="15"/>
  <c r="M231" i="15"/>
  <c r="L231" i="15"/>
  <c r="I230" i="15"/>
  <c r="I229" i="15" s="1"/>
  <c r="K229" i="15"/>
  <c r="J229" i="15"/>
  <c r="K228" i="15"/>
  <c r="J228" i="15"/>
  <c r="I227" i="15"/>
  <c r="I226" i="15" s="1"/>
  <c r="K226" i="15"/>
  <c r="J226" i="15"/>
  <c r="K225" i="15"/>
  <c r="J225" i="15"/>
  <c r="I224" i="15"/>
  <c r="K223" i="15"/>
  <c r="J223" i="15"/>
  <c r="K222" i="15"/>
  <c r="J222" i="15"/>
  <c r="I221" i="15"/>
  <c r="I220" i="15" s="1"/>
  <c r="K220" i="15"/>
  <c r="J220" i="15"/>
  <c r="K219" i="15"/>
  <c r="J219" i="15"/>
  <c r="I214" i="15"/>
  <c r="I213" i="15" s="1"/>
  <c r="K213" i="15"/>
  <c r="J213" i="15"/>
  <c r="K212" i="15"/>
  <c r="K211" i="15" s="1"/>
  <c r="K210" i="15" s="1"/>
  <c r="K209" i="15" s="1"/>
  <c r="J212" i="15"/>
  <c r="J211" i="15" s="1"/>
  <c r="J210" i="15" s="1"/>
  <c r="J209" i="15" s="1"/>
  <c r="I212" i="15"/>
  <c r="I211" i="15" s="1"/>
  <c r="I210" i="15" s="1"/>
  <c r="I209" i="15" s="1"/>
  <c r="I208" i="15"/>
  <c r="K207" i="15"/>
  <c r="J207" i="15"/>
  <c r="K206" i="15"/>
  <c r="K205" i="15" s="1"/>
  <c r="K204" i="15" s="1"/>
  <c r="K203" i="15" s="1"/>
  <c r="J206" i="15"/>
  <c r="J205" i="15" s="1"/>
  <c r="J204" i="15" s="1"/>
  <c r="J203" i="15" s="1"/>
  <c r="I201" i="15"/>
  <c r="I200" i="15" s="1"/>
  <c r="K200" i="15"/>
  <c r="J200" i="15"/>
  <c r="K199" i="15"/>
  <c r="J199" i="15"/>
  <c r="I199" i="15"/>
  <c r="I198" i="15"/>
  <c r="I197" i="15" s="1"/>
  <c r="K197" i="15"/>
  <c r="J197" i="15"/>
  <c r="K196" i="15"/>
  <c r="J196" i="15"/>
  <c r="I196" i="15"/>
  <c r="I195" i="15"/>
  <c r="I193" i="15" s="1"/>
  <c r="K194" i="15"/>
  <c r="J194" i="15"/>
  <c r="K193" i="15"/>
  <c r="K192" i="15" s="1"/>
  <c r="J193" i="15"/>
  <c r="J192" i="15" s="1"/>
  <c r="I191" i="15"/>
  <c r="I190" i="15" s="1"/>
  <c r="K190" i="15"/>
  <c r="J190" i="15"/>
  <c r="K189" i="15"/>
  <c r="J189" i="15"/>
  <c r="I188" i="15"/>
  <c r="I187" i="15" s="1"/>
  <c r="K187" i="15"/>
  <c r="J187" i="15"/>
  <c r="K186" i="15"/>
  <c r="J186" i="15"/>
  <c r="I185" i="15"/>
  <c r="I184" i="15" s="1"/>
  <c r="K184" i="15"/>
  <c r="J184" i="15"/>
  <c r="K183" i="15"/>
  <c r="J183" i="15"/>
  <c r="I182" i="15"/>
  <c r="K181" i="15"/>
  <c r="J181" i="15"/>
  <c r="K180" i="15"/>
  <c r="J180" i="15"/>
  <c r="I178" i="15"/>
  <c r="I177" i="15" s="1"/>
  <c r="K177" i="15"/>
  <c r="J177" i="15"/>
  <c r="K176" i="15"/>
  <c r="J176" i="15"/>
  <c r="I176" i="15"/>
  <c r="I175" i="15"/>
  <c r="K174" i="15"/>
  <c r="J174" i="15"/>
  <c r="I174" i="15"/>
  <c r="K173" i="15"/>
  <c r="J173" i="15"/>
  <c r="I173" i="15"/>
  <c r="I172" i="15"/>
  <c r="I171" i="15" s="1"/>
  <c r="I170" i="15" s="1"/>
  <c r="I169" i="15" s="1"/>
  <c r="K171" i="15"/>
  <c r="J171" i="15"/>
  <c r="J170" i="15" s="1"/>
  <c r="K170" i="15"/>
  <c r="I165" i="15"/>
  <c r="K164" i="15"/>
  <c r="J164" i="15"/>
  <c r="K163" i="15"/>
  <c r="J163" i="15"/>
  <c r="I162" i="15"/>
  <c r="K161" i="15"/>
  <c r="J161" i="15"/>
  <c r="K160" i="15"/>
  <c r="J160" i="15"/>
  <c r="I159" i="15"/>
  <c r="I158" i="15" s="1"/>
  <c r="K158" i="15"/>
  <c r="J158" i="15"/>
  <c r="K157" i="15"/>
  <c r="J157" i="15"/>
  <c r="I156" i="15"/>
  <c r="I154" i="15" s="1"/>
  <c r="K155" i="15"/>
  <c r="J155" i="15"/>
  <c r="K154" i="15"/>
  <c r="J154" i="15"/>
  <c r="I153" i="15"/>
  <c r="I152" i="15" s="1"/>
  <c r="K152" i="15"/>
  <c r="J152" i="15"/>
  <c r="K151" i="15"/>
  <c r="J151" i="15"/>
  <c r="I147" i="15"/>
  <c r="I146" i="15" s="1"/>
  <c r="K146" i="15"/>
  <c r="J146" i="15"/>
  <c r="K145" i="15"/>
  <c r="J145" i="15"/>
  <c r="I144" i="15"/>
  <c r="I143" i="15" s="1"/>
  <c r="K143" i="15"/>
  <c r="J143" i="15"/>
  <c r="K142" i="15"/>
  <c r="J142" i="15"/>
  <c r="I139" i="15"/>
  <c r="I138" i="15" s="1"/>
  <c r="K138" i="15"/>
  <c r="J138" i="15"/>
  <c r="K137" i="15"/>
  <c r="J137" i="15"/>
  <c r="I136" i="15"/>
  <c r="I135" i="15" s="1"/>
  <c r="K135" i="15"/>
  <c r="J135" i="15"/>
  <c r="K134" i="15"/>
  <c r="J134" i="15"/>
  <c r="J133" i="15" s="1"/>
  <c r="J132" i="15" s="1"/>
  <c r="I134" i="15"/>
  <c r="I129" i="15"/>
  <c r="I128" i="15" s="1"/>
  <c r="K128" i="15"/>
  <c r="J128" i="15"/>
  <c r="K127" i="15"/>
  <c r="K126" i="15" s="1"/>
  <c r="K125" i="15" s="1"/>
  <c r="K124" i="15" s="1"/>
  <c r="K123" i="15" s="1"/>
  <c r="J127" i="15"/>
  <c r="J126" i="15" s="1"/>
  <c r="J125" i="15" s="1"/>
  <c r="J124" i="15" s="1"/>
  <c r="J123" i="15" s="1"/>
  <c r="I122" i="15"/>
  <c r="I121" i="15" s="1"/>
  <c r="K121" i="15"/>
  <c r="J121" i="15"/>
  <c r="K120" i="15"/>
  <c r="K119" i="15" s="1"/>
  <c r="J120" i="15"/>
  <c r="J119" i="15" s="1"/>
  <c r="J118" i="15" s="1"/>
  <c r="J117" i="15" s="1"/>
  <c r="K118" i="15"/>
  <c r="K117" i="15" s="1"/>
  <c r="I116" i="15"/>
  <c r="I115" i="15" s="1"/>
  <c r="K115" i="15"/>
  <c r="J115" i="15"/>
  <c r="K114" i="15"/>
  <c r="K113" i="15" s="1"/>
  <c r="K112" i="15" s="1"/>
  <c r="K111" i="15" s="1"/>
  <c r="J114" i="15"/>
  <c r="J113" i="15" s="1"/>
  <c r="J112" i="15" s="1"/>
  <c r="J111" i="15" s="1"/>
  <c r="I110" i="15"/>
  <c r="I109" i="15" s="1"/>
  <c r="K109" i="15"/>
  <c r="J109" i="15"/>
  <c r="K108" i="15"/>
  <c r="K107" i="15" s="1"/>
  <c r="J108" i="15"/>
  <c r="J107" i="15" s="1"/>
  <c r="J106" i="15" s="1"/>
  <c r="J105" i="15" s="1"/>
  <c r="K106" i="15"/>
  <c r="K105" i="15" s="1"/>
  <c r="I104" i="15"/>
  <c r="I103" i="15" s="1"/>
  <c r="K103" i="15"/>
  <c r="J103" i="15"/>
  <c r="I102" i="15"/>
  <c r="I101" i="15" s="1"/>
  <c r="K101" i="15"/>
  <c r="J101" i="15"/>
  <c r="K100" i="15"/>
  <c r="K99" i="15" s="1"/>
  <c r="J100" i="15"/>
  <c r="J99" i="15"/>
  <c r="I98" i="15"/>
  <c r="I97" i="15" s="1"/>
  <c r="K97" i="15"/>
  <c r="J97" i="15"/>
  <c r="K96" i="15"/>
  <c r="K95" i="15" s="1"/>
  <c r="J96" i="15"/>
  <c r="J95" i="15" s="1"/>
  <c r="I91" i="15"/>
  <c r="I90" i="15" s="1"/>
  <c r="K90" i="15"/>
  <c r="J90" i="15"/>
  <c r="K89" i="15"/>
  <c r="K88" i="15" s="1"/>
  <c r="K87" i="15" s="1"/>
  <c r="K86" i="15" s="1"/>
  <c r="K85" i="15" s="1"/>
  <c r="J89" i="15"/>
  <c r="J88" i="15" s="1"/>
  <c r="J87" i="15" s="1"/>
  <c r="J86" i="15" s="1"/>
  <c r="J85" i="15" s="1"/>
  <c r="I84" i="15"/>
  <c r="I83" i="15" s="1"/>
  <c r="K83" i="15"/>
  <c r="J83" i="15"/>
  <c r="K82" i="15"/>
  <c r="K81" i="15" s="1"/>
  <c r="K80" i="15" s="1"/>
  <c r="J82" i="15"/>
  <c r="J81" i="15" s="1"/>
  <c r="J80" i="15" s="1"/>
  <c r="I79" i="15"/>
  <c r="I78" i="15" s="1"/>
  <c r="K78" i="15"/>
  <c r="J78" i="15"/>
  <c r="K77" i="15"/>
  <c r="J77" i="15"/>
  <c r="I76" i="15"/>
  <c r="I75" i="15" s="1"/>
  <c r="K75" i="15"/>
  <c r="J75" i="15"/>
  <c r="K74" i="15"/>
  <c r="J74" i="15"/>
  <c r="I73" i="15"/>
  <c r="I72" i="15" s="1"/>
  <c r="K72" i="15"/>
  <c r="J72" i="15"/>
  <c r="K71" i="15"/>
  <c r="J71" i="15"/>
  <c r="I69" i="15"/>
  <c r="I68" i="15" s="1"/>
  <c r="K68" i="15"/>
  <c r="J68" i="15"/>
  <c r="K67" i="15"/>
  <c r="K66" i="15" s="1"/>
  <c r="J67" i="15"/>
  <c r="J66" i="15" s="1"/>
  <c r="I65" i="15"/>
  <c r="K64" i="15"/>
  <c r="J64" i="15"/>
  <c r="K63" i="15"/>
  <c r="K62" i="15" s="1"/>
  <c r="J63" i="15"/>
  <c r="J62" i="15" s="1"/>
  <c r="I60" i="15"/>
  <c r="I59" i="15" s="1"/>
  <c r="K59" i="15"/>
  <c r="J59" i="15"/>
  <c r="I58" i="15"/>
  <c r="I57" i="15" s="1"/>
  <c r="K57" i="15"/>
  <c r="J57" i="15"/>
  <c r="K56" i="15"/>
  <c r="K55" i="15" s="1"/>
  <c r="K54" i="15" s="1"/>
  <c r="J56" i="15"/>
  <c r="J55" i="15" s="1"/>
  <c r="J54" i="15"/>
  <c r="I53" i="15"/>
  <c r="I52" i="15" s="1"/>
  <c r="K52" i="15"/>
  <c r="J52" i="15"/>
  <c r="K51" i="15"/>
  <c r="K50" i="15" s="1"/>
  <c r="J51" i="15"/>
  <c r="J50" i="15" s="1"/>
  <c r="J49" i="15" s="1"/>
  <c r="K49" i="15"/>
  <c r="I47" i="15"/>
  <c r="I46" i="15" s="1"/>
  <c r="K46" i="15"/>
  <c r="J46" i="15"/>
  <c r="K45" i="15"/>
  <c r="K44" i="15" s="1"/>
  <c r="K43" i="15" s="1"/>
  <c r="K42" i="15" s="1"/>
  <c r="J45" i="15"/>
  <c r="J44" i="15" s="1"/>
  <c r="J43" i="15" s="1"/>
  <c r="J42" i="15" s="1"/>
  <c r="I45" i="15"/>
  <c r="I44" i="15" s="1"/>
  <c r="I43" i="15" s="1"/>
  <c r="I42" i="15" s="1"/>
  <c r="I41" i="15"/>
  <c r="K40" i="15"/>
  <c r="J40" i="15"/>
  <c r="K39" i="15"/>
  <c r="J39" i="15"/>
  <c r="I38" i="15"/>
  <c r="I37" i="15" s="1"/>
  <c r="K37" i="15"/>
  <c r="J37" i="15"/>
  <c r="I36" i="15"/>
  <c r="I35" i="15" s="1"/>
  <c r="K35" i="15"/>
  <c r="J35" i="15"/>
  <c r="I34" i="15"/>
  <c r="I33" i="15" s="1"/>
  <c r="K33" i="15"/>
  <c r="J33" i="15"/>
  <c r="K32" i="15"/>
  <c r="J32" i="15"/>
  <c r="I31" i="15"/>
  <c r="I30" i="15" s="1"/>
  <c r="K30" i="15"/>
  <c r="J30" i="15"/>
  <c r="I29" i="15"/>
  <c r="I28" i="15" s="1"/>
  <c r="K28" i="15"/>
  <c r="J28" i="15"/>
  <c r="K27" i="15"/>
  <c r="J27" i="15"/>
  <c r="I27" i="15"/>
  <c r="I26" i="15"/>
  <c r="I25" i="15" s="1"/>
  <c r="K25" i="15"/>
  <c r="J25" i="15"/>
  <c r="I24" i="15"/>
  <c r="I23" i="15" s="1"/>
  <c r="K23" i="15"/>
  <c r="J23" i="15"/>
  <c r="K22" i="15"/>
  <c r="J22" i="15"/>
  <c r="I18" i="15"/>
  <c r="I17" i="15" s="1"/>
  <c r="K17" i="15"/>
  <c r="J17" i="15"/>
  <c r="K16" i="15"/>
  <c r="K15" i="15" s="1"/>
  <c r="K14" i="15" s="1"/>
  <c r="K13" i="15" s="1"/>
  <c r="J16" i="15"/>
  <c r="J15" i="15" s="1"/>
  <c r="J14" i="15" s="1"/>
  <c r="J13" i="15" s="1"/>
  <c r="Q11" i="15"/>
  <c r="P11" i="15"/>
  <c r="P467" i="15" s="1"/>
  <c r="J476" i="15" s="1"/>
  <c r="O11" i="15"/>
  <c r="N11" i="15"/>
  <c r="M11" i="15"/>
  <c r="L11" i="15"/>
  <c r="L467" i="15" s="1"/>
  <c r="H431" i="16" l="1"/>
  <c r="H409" i="16" s="1"/>
  <c r="Q409" i="16" s="1"/>
  <c r="H69" i="16"/>
  <c r="H81" i="16"/>
  <c r="H133" i="16"/>
  <c r="H279" i="16"/>
  <c r="Q279" i="16" s="1"/>
  <c r="H284" i="16"/>
  <c r="H310" i="16"/>
  <c r="H388" i="16"/>
  <c r="H398" i="16"/>
  <c r="Q398" i="16" s="1"/>
  <c r="H442" i="16"/>
  <c r="J456" i="16"/>
  <c r="H459" i="16"/>
  <c r="I354" i="15"/>
  <c r="I155" i="15"/>
  <c r="J169" i="15"/>
  <c r="J179" i="15"/>
  <c r="I194" i="15"/>
  <c r="K248" i="15"/>
  <c r="K247" i="15" s="1"/>
  <c r="K246" i="15" s="1"/>
  <c r="K232" i="15" s="1"/>
  <c r="K231" i="15" s="1"/>
  <c r="J346" i="15"/>
  <c r="S596" i="16"/>
  <c r="Q17" i="16"/>
  <c r="N326" i="16"/>
  <c r="N409" i="16"/>
  <c r="L456" i="16"/>
  <c r="P456" i="16"/>
  <c r="J259" i="15"/>
  <c r="J258" i="15" s="1"/>
  <c r="H73" i="16"/>
  <c r="H90" i="16"/>
  <c r="Q90" i="16" s="1"/>
  <c r="H95" i="16"/>
  <c r="H125" i="16"/>
  <c r="H289" i="16"/>
  <c r="H301" i="16"/>
  <c r="Q301" i="16" s="1"/>
  <c r="H311" i="16"/>
  <c r="H316" i="16"/>
  <c r="H317" i="16"/>
  <c r="H392" i="16"/>
  <c r="Q392" i="16" s="1"/>
  <c r="H441" i="16"/>
  <c r="N467" i="15"/>
  <c r="I127" i="15"/>
  <c r="I126" i="15" s="1"/>
  <c r="I125" i="15" s="1"/>
  <c r="I124" i="15" s="1"/>
  <c r="I123" i="15" s="1"/>
  <c r="K133" i="15"/>
  <c r="K132" i="15" s="1"/>
  <c r="K131" i="15" s="1"/>
  <c r="K130" i="15" s="1"/>
  <c r="I269" i="15"/>
  <c r="I268" i="15" s="1"/>
  <c r="I267" i="15" s="1"/>
  <c r="I266" i="15" s="1"/>
  <c r="I330" i="15"/>
  <c r="I431" i="15"/>
  <c r="I449" i="15"/>
  <c r="I448" i="15" s="1"/>
  <c r="I459" i="15"/>
  <c r="I458" i="15" s="1"/>
  <c r="I457" i="15" s="1"/>
  <c r="I456" i="15" s="1"/>
  <c r="T596" i="16"/>
  <c r="H61" i="16"/>
  <c r="H129" i="16"/>
  <c r="H269" i="16"/>
  <c r="H322" i="16"/>
  <c r="H382" i="16"/>
  <c r="H458" i="16"/>
  <c r="H457" i="16" s="1"/>
  <c r="H456" i="16" s="1"/>
  <c r="M11" i="16"/>
  <c r="Q161" i="16"/>
  <c r="M326" i="16"/>
  <c r="Q136" i="16"/>
  <c r="I275" i="15"/>
  <c r="I274" i="15" s="1"/>
  <c r="I273" i="15" s="1"/>
  <c r="I272" i="15" s="1"/>
  <c r="I288" i="15"/>
  <c r="I390" i="15"/>
  <c r="I56" i="15"/>
  <c r="I55" i="15" s="1"/>
  <c r="I54" i="15" s="1"/>
  <c r="I67" i="15"/>
  <c r="I66" i="15" s="1"/>
  <c r="I71" i="15"/>
  <c r="K70" i="15"/>
  <c r="I142" i="15"/>
  <c r="K141" i="15"/>
  <c r="K140" i="15" s="1"/>
  <c r="I371" i="15"/>
  <c r="K370" i="15"/>
  <c r="K369" i="15" s="1"/>
  <c r="K368" i="15" s="1"/>
  <c r="I380" i="15"/>
  <c r="I379" i="15" s="1"/>
  <c r="I378" i="15" s="1"/>
  <c r="I377" i="15" s="1"/>
  <c r="I408" i="15"/>
  <c r="I407" i="15" s="1"/>
  <c r="I406" i="15" s="1"/>
  <c r="I405" i="15" s="1"/>
  <c r="I404" i="15" s="1"/>
  <c r="I422" i="15"/>
  <c r="K421" i="15"/>
  <c r="K420" i="15" s="1"/>
  <c r="K419" i="15" s="1"/>
  <c r="Q129" i="16"/>
  <c r="Q162" i="16"/>
  <c r="Q130" i="16"/>
  <c r="Q155" i="16"/>
  <c r="Q156" i="16"/>
  <c r="J189" i="16"/>
  <c r="Q46" i="16"/>
  <c r="Q47" i="16"/>
  <c r="R230" i="16"/>
  <c r="R485" i="16"/>
  <c r="I225" i="15"/>
  <c r="J308" i="15"/>
  <c r="J307" i="15" s="1"/>
  <c r="J306" i="15" s="1"/>
  <c r="J329" i="15"/>
  <c r="J328" i="15" s="1"/>
  <c r="J327" i="15" s="1"/>
  <c r="J421" i="15"/>
  <c r="J420" i="15" s="1"/>
  <c r="J419" i="15" s="1"/>
  <c r="I22" i="15"/>
  <c r="K21" i="15"/>
  <c r="K20" i="15" s="1"/>
  <c r="K19" i="15" s="1"/>
  <c r="I32" i="15"/>
  <c r="I51" i="15"/>
  <c r="I50" i="15" s="1"/>
  <c r="I49" i="15" s="1"/>
  <c r="J70" i="15"/>
  <c r="I74" i="15"/>
  <c r="I77" i="15"/>
  <c r="I89" i="15"/>
  <c r="I88" i="15" s="1"/>
  <c r="I87" i="15" s="1"/>
  <c r="I86" i="15" s="1"/>
  <c r="I85" i="15" s="1"/>
  <c r="J94" i="15"/>
  <c r="J93" i="15" s="1"/>
  <c r="J92" i="15" s="1"/>
  <c r="I100" i="15"/>
  <c r="I99" i="15" s="1"/>
  <c r="J141" i="15"/>
  <c r="J140" i="15" s="1"/>
  <c r="J131" i="15" s="1"/>
  <c r="K150" i="15"/>
  <c r="K149" i="15" s="1"/>
  <c r="K148" i="15" s="1"/>
  <c r="I183" i="15"/>
  <c r="I186" i="15"/>
  <c r="J235" i="15"/>
  <c r="J234" i="15" s="1"/>
  <c r="J233" i="15" s="1"/>
  <c r="J232" i="15" s="1"/>
  <c r="J231" i="15" s="1"/>
  <c r="I239" i="15"/>
  <c r="I235" i="15" s="1"/>
  <c r="I234" i="15" s="1"/>
  <c r="I233" i="15" s="1"/>
  <c r="J284" i="15"/>
  <c r="J283" i="15" s="1"/>
  <c r="J282" i="15" s="1"/>
  <c r="I293" i="15"/>
  <c r="K308" i="15"/>
  <c r="K307" i="15" s="1"/>
  <c r="K306" i="15" s="1"/>
  <c r="K281" i="15" s="1"/>
  <c r="K280" i="15" s="1"/>
  <c r="I364" i="15"/>
  <c r="J370" i="15"/>
  <c r="J369" i="15" s="1"/>
  <c r="J368" i="15" s="1"/>
  <c r="J389" i="15"/>
  <c r="J388" i="15" s="1"/>
  <c r="J387" i="15" s="1"/>
  <c r="I415" i="15"/>
  <c r="I414" i="15" s="1"/>
  <c r="I413" i="15" s="1"/>
  <c r="I412" i="15" s="1"/>
  <c r="I411" i="15" s="1"/>
  <c r="J430" i="15"/>
  <c r="J429" i="15" s="1"/>
  <c r="J428" i="15" s="1"/>
  <c r="I434" i="15"/>
  <c r="I442" i="15"/>
  <c r="I441" i="15" s="1"/>
  <c r="I440" i="15" s="1"/>
  <c r="I439" i="15" s="1"/>
  <c r="I438" i="15" s="1"/>
  <c r="J447" i="15"/>
  <c r="J446" i="15" s="1"/>
  <c r="J445" i="15" s="1"/>
  <c r="K61" i="15"/>
  <c r="K48" i="15" s="1"/>
  <c r="K12" i="15" s="1"/>
  <c r="J386" i="15"/>
  <c r="J437" i="15"/>
  <c r="Q138" i="16"/>
  <c r="Q157" i="16"/>
  <c r="Q163" i="16"/>
  <c r="Q166" i="16"/>
  <c r="Q167" i="16"/>
  <c r="Q168" i="16"/>
  <c r="Q169" i="16"/>
  <c r="Q172" i="16"/>
  <c r="Q173" i="16"/>
  <c r="Q174" i="16"/>
  <c r="Q175" i="16"/>
  <c r="Q178" i="16"/>
  <c r="Q179" i="16"/>
  <c r="Q184" i="16"/>
  <c r="Q201" i="16"/>
  <c r="Q209" i="16"/>
  <c r="K229" i="16"/>
  <c r="M229" i="16"/>
  <c r="Q241" i="16"/>
  <c r="Q242" i="16"/>
  <c r="Q243" i="16"/>
  <c r="Q248" i="16"/>
  <c r="Q252" i="16"/>
  <c r="Q253" i="16"/>
  <c r="Q257" i="16"/>
  <c r="Q258" i="16"/>
  <c r="Q262" i="16"/>
  <c r="Q263" i="16"/>
  <c r="Q267" i="16"/>
  <c r="Q268" i="16"/>
  <c r="Q269" i="16"/>
  <c r="Q273" i="16"/>
  <c r="Q274" i="16"/>
  <c r="Q278" i="16"/>
  <c r="R456" i="16"/>
  <c r="Q463" i="16"/>
  <c r="Q486" i="16"/>
  <c r="Q487" i="16"/>
  <c r="Q488" i="16"/>
  <c r="Q492" i="16"/>
  <c r="Q493" i="16"/>
  <c r="Q497" i="16"/>
  <c r="Q498" i="16"/>
  <c r="Q502" i="16"/>
  <c r="Q503" i="16"/>
  <c r="Q507" i="16"/>
  <c r="Q508" i="16"/>
  <c r="Q512" i="16"/>
  <c r="Q516" i="16"/>
  <c r="R359" i="16"/>
  <c r="Q73" i="16"/>
  <c r="Q74" i="16"/>
  <c r="Q80" i="16"/>
  <c r="Q89" i="16"/>
  <c r="R216" i="16"/>
  <c r="R409" i="16"/>
  <c r="Q223" i="16"/>
  <c r="Q558" i="16"/>
  <c r="Q577" i="16"/>
  <c r="Q180" i="16"/>
  <c r="Q18" i="16"/>
  <c r="Q19" i="16"/>
  <c r="Q20" i="16"/>
  <c r="Q27" i="16"/>
  <c r="Q38" i="16"/>
  <c r="Q39" i="16"/>
  <c r="Q45" i="16"/>
  <c r="Q55" i="16"/>
  <c r="H60" i="16"/>
  <c r="Q64" i="16"/>
  <c r="Q72" i="16"/>
  <c r="Q91" i="16"/>
  <c r="Q98" i="16"/>
  <c r="Q108" i="16"/>
  <c r="Q109" i="16"/>
  <c r="Q110" i="16"/>
  <c r="Q118" i="16"/>
  <c r="H124" i="16"/>
  <c r="Q124" i="16" s="1"/>
  <c r="Q145" i="16"/>
  <c r="Q190" i="16"/>
  <c r="R189" i="16"/>
  <c r="Q191" i="16"/>
  <c r="Q192" i="16"/>
  <c r="J229" i="16"/>
  <c r="R293" i="16"/>
  <c r="Q305" i="16"/>
  <c r="Q306" i="16"/>
  <c r="Q328" i="16"/>
  <c r="Q329" i="16"/>
  <c r="Q333" i="16"/>
  <c r="Q334" i="16"/>
  <c r="Q337" i="16"/>
  <c r="Q338" i="16"/>
  <c r="Q339" i="16"/>
  <c r="Q342" i="16"/>
  <c r="Q343" i="16"/>
  <c r="Q344" i="16"/>
  <c r="Q347" i="16"/>
  <c r="Q365" i="16"/>
  <c r="R366" i="16"/>
  <c r="Q380" i="16"/>
  <c r="R379" i="16"/>
  <c r="Q381" i="16"/>
  <c r="Q382" i="16"/>
  <c r="Q383" i="16"/>
  <c r="Q391" i="16"/>
  <c r="Q462" i="16"/>
  <c r="Q474" i="16"/>
  <c r="R520" i="16"/>
  <c r="Q522" i="16"/>
  <c r="Q523" i="16"/>
  <c r="Q524" i="16"/>
  <c r="Q531" i="16"/>
  <c r="Q540" i="16"/>
  <c r="Q549" i="16"/>
  <c r="Q568" i="16"/>
  <c r="Q569" i="16"/>
  <c r="Q579" i="16"/>
  <c r="Q580" i="16"/>
  <c r="Q581" i="16"/>
  <c r="Q585" i="16"/>
  <c r="Q586" i="16"/>
  <c r="Q590" i="16"/>
  <c r="Q591" i="16"/>
  <c r="J21" i="15"/>
  <c r="J20" i="15" s="1"/>
  <c r="J19" i="15" s="1"/>
  <c r="I82" i="15"/>
  <c r="I81" i="15" s="1"/>
  <c r="I80" i="15" s="1"/>
  <c r="I151" i="15"/>
  <c r="I430" i="15"/>
  <c r="I429" i="15" s="1"/>
  <c r="I428" i="15" s="1"/>
  <c r="I16" i="15"/>
  <c r="I15" i="15" s="1"/>
  <c r="I14" i="15" s="1"/>
  <c r="I13" i="15" s="1"/>
  <c r="I70" i="15"/>
  <c r="K94" i="15"/>
  <c r="K93" i="15" s="1"/>
  <c r="K92" i="15" s="1"/>
  <c r="J150" i="15"/>
  <c r="J149" i="15" s="1"/>
  <c r="J148" i="15" s="1"/>
  <c r="K218" i="15"/>
  <c r="K217" i="15" s="1"/>
  <c r="K216" i="15" s="1"/>
  <c r="K215" i="15" s="1"/>
  <c r="I228" i="15"/>
  <c r="I374" i="15"/>
  <c r="I370" i="15" s="1"/>
  <c r="I369" i="15" s="1"/>
  <c r="I368" i="15" s="1"/>
  <c r="I453" i="15"/>
  <c r="I452" i="15" s="1"/>
  <c r="K259" i="15"/>
  <c r="K258" i="15" s="1"/>
  <c r="I64" i="15"/>
  <c r="I63" i="15"/>
  <c r="I62" i="15" s="1"/>
  <c r="I161" i="15"/>
  <c r="I160" i="15"/>
  <c r="I150" i="15" s="1"/>
  <c r="I149" i="15" s="1"/>
  <c r="I148" i="15" s="1"/>
  <c r="I181" i="15"/>
  <c r="I180" i="15"/>
  <c r="I223" i="15"/>
  <c r="I222" i="15"/>
  <c r="I301" i="15"/>
  <c r="I300" i="15"/>
  <c r="I320" i="15"/>
  <c r="I317" i="15"/>
  <c r="I96" i="15"/>
  <c r="I95" i="15" s="1"/>
  <c r="I94" i="15" s="1"/>
  <c r="I93" i="15" s="1"/>
  <c r="I108" i="15"/>
  <c r="I107" i="15" s="1"/>
  <c r="I106" i="15" s="1"/>
  <c r="I105" i="15" s="1"/>
  <c r="I114" i="15"/>
  <c r="I113" i="15" s="1"/>
  <c r="I112" i="15" s="1"/>
  <c r="I111" i="15" s="1"/>
  <c r="I120" i="15"/>
  <c r="I119" i="15" s="1"/>
  <c r="I118" i="15" s="1"/>
  <c r="I117" i="15" s="1"/>
  <c r="I137" i="15"/>
  <c r="I133" i="15" s="1"/>
  <c r="I132" i="15" s="1"/>
  <c r="I145" i="15"/>
  <c r="I157" i="15"/>
  <c r="I189" i="15"/>
  <c r="I192" i="15"/>
  <c r="I219" i="15"/>
  <c r="I255" i="15"/>
  <c r="I263" i="15"/>
  <c r="I262" i="15" s="1"/>
  <c r="I261" i="15" s="1"/>
  <c r="I260" i="15" s="1"/>
  <c r="I259" i="15" s="1"/>
  <c r="I258" i="15" s="1"/>
  <c r="I333" i="15"/>
  <c r="I329" i="15" s="1"/>
  <c r="I328" i="15" s="1"/>
  <c r="I327" i="15" s="1"/>
  <c r="I347" i="15"/>
  <c r="J367" i="15"/>
  <c r="I40" i="15"/>
  <c r="I39" i="15"/>
  <c r="I21" i="15" s="1"/>
  <c r="I20" i="15" s="1"/>
  <c r="I19" i="15" s="1"/>
  <c r="I164" i="15"/>
  <c r="I163" i="15"/>
  <c r="I207" i="15"/>
  <c r="I206" i="15"/>
  <c r="I205" i="15" s="1"/>
  <c r="I204" i="15" s="1"/>
  <c r="I203" i="15" s="1"/>
  <c r="I202" i="15" s="1"/>
  <c r="I304" i="15"/>
  <c r="I303" i="15"/>
  <c r="I284" i="15" s="1"/>
  <c r="I283" i="15" s="1"/>
  <c r="I282" i="15" s="1"/>
  <c r="I315" i="15"/>
  <c r="I312" i="15"/>
  <c r="J168" i="15"/>
  <c r="J167" i="15" s="1"/>
  <c r="J166" i="15" s="1"/>
  <c r="I248" i="15"/>
  <c r="I247" i="15" s="1"/>
  <c r="I246" i="15" s="1"/>
  <c r="K284" i="15"/>
  <c r="K283" i="15" s="1"/>
  <c r="K282" i="15" s="1"/>
  <c r="I309" i="15"/>
  <c r="I361" i="15"/>
  <c r="I367" i="15"/>
  <c r="K367" i="15"/>
  <c r="I395" i="15"/>
  <c r="I389" i="15" s="1"/>
  <c r="I388" i="15" s="1"/>
  <c r="I387" i="15" s="1"/>
  <c r="I401" i="15"/>
  <c r="I400" i="15" s="1"/>
  <c r="I399" i="15" s="1"/>
  <c r="I398" i="15" s="1"/>
  <c r="K437" i="15"/>
  <c r="M467" i="15"/>
  <c r="O467" i="15"/>
  <c r="I476" i="15" s="1"/>
  <c r="I477" i="15" s="1"/>
  <c r="Q467" i="15"/>
  <c r="K476" i="15" s="1"/>
  <c r="K169" i="15"/>
  <c r="K179" i="15"/>
  <c r="K202" i="15"/>
  <c r="J218" i="15"/>
  <c r="J217" i="15" s="1"/>
  <c r="J216" i="15" s="1"/>
  <c r="J215" i="15" s="1"/>
  <c r="J339" i="15"/>
  <c r="J338" i="15" s="1"/>
  <c r="J281" i="15" s="1"/>
  <c r="J280" i="15" s="1"/>
  <c r="I425" i="15"/>
  <c r="I421" i="15" s="1"/>
  <c r="I420" i="15" s="1"/>
  <c r="I419" i="15" s="1"/>
  <c r="Q48" i="16"/>
  <c r="Q65" i="16"/>
  <c r="Q66" i="16"/>
  <c r="Q81" i="16"/>
  <c r="Q82" i="16"/>
  <c r="I123" i="16"/>
  <c r="Q139" i="16"/>
  <c r="Q181" i="16"/>
  <c r="Q185" i="16"/>
  <c r="Q188" i="16"/>
  <c r="Q202" i="16"/>
  <c r="Q203" i="16"/>
  <c r="Q224" i="16"/>
  <c r="Q225" i="16"/>
  <c r="Q226" i="16"/>
  <c r="H231" i="16"/>
  <c r="H230" i="16" s="1"/>
  <c r="Q240" i="16"/>
  <c r="Q295" i="16"/>
  <c r="Q296" i="16"/>
  <c r="Q297" i="16"/>
  <c r="H294" i="16"/>
  <c r="J294" i="16"/>
  <c r="Q316" i="16"/>
  <c r="Q317" i="16"/>
  <c r="Q318" i="16"/>
  <c r="H315" i="16"/>
  <c r="J315" i="16"/>
  <c r="Q315" i="16" s="1"/>
  <c r="H379" i="16"/>
  <c r="Q464" i="16"/>
  <c r="Q465" i="16"/>
  <c r="Q466" i="16"/>
  <c r="Q475" i="16"/>
  <c r="Q476" i="16"/>
  <c r="Q477" i="16"/>
  <c r="Q484" i="16"/>
  <c r="I521" i="16"/>
  <c r="I520" i="16" s="1"/>
  <c r="Q532" i="16"/>
  <c r="Q533" i="16"/>
  <c r="Q559" i="16"/>
  <c r="Q560" i="16"/>
  <c r="Q567" i="16"/>
  <c r="Q56" i="16"/>
  <c r="Q57" i="16"/>
  <c r="Q100" i="16"/>
  <c r="Q101" i="16"/>
  <c r="Q107" i="16"/>
  <c r="Q119" i="16"/>
  <c r="Q120" i="16"/>
  <c r="Q128" i="16"/>
  <c r="Q146" i="16"/>
  <c r="Q147" i="16"/>
  <c r="Q154" i="16"/>
  <c r="Q193" i="16"/>
  <c r="Q283" i="16"/>
  <c r="Q284" i="16"/>
  <c r="Q288" i="16"/>
  <c r="Q289" i="16"/>
  <c r="Q307" i="16"/>
  <c r="Q348" i="16"/>
  <c r="Q349" i="16"/>
  <c r="Q352" i="16"/>
  <c r="Q353" i="16"/>
  <c r="Q354" i="16"/>
  <c r="Q355" i="16"/>
  <c r="Q358" i="16"/>
  <c r="Q393" i="16"/>
  <c r="Q401" i="16"/>
  <c r="R402" i="16"/>
  <c r="Q404" i="16"/>
  <c r="Q405" i="16"/>
  <c r="Q406" i="16"/>
  <c r="J521" i="16"/>
  <c r="J520" i="16" s="1"/>
  <c r="Q541" i="16"/>
  <c r="Q542" i="16"/>
  <c r="Q551" i="16"/>
  <c r="Q552" i="16"/>
  <c r="Q570" i="16"/>
  <c r="Q13" i="16"/>
  <c r="Q14" i="16"/>
  <c r="Q15" i="16"/>
  <c r="Q22" i="16"/>
  <c r="Q23" i="16"/>
  <c r="Q24" i="16"/>
  <c r="Q25" i="16"/>
  <c r="Q32" i="16"/>
  <c r="H37" i="16"/>
  <c r="Q37" i="16" s="1"/>
  <c r="Q41" i="16"/>
  <c r="Q42" i="16"/>
  <c r="Q43" i="16"/>
  <c r="Q50" i="16"/>
  <c r="Q51" i="16"/>
  <c r="Q52" i="16"/>
  <c r="Q53" i="16"/>
  <c r="Q59" i="16"/>
  <c r="Q60" i="16"/>
  <c r="Q61" i="16"/>
  <c r="Q62" i="16"/>
  <c r="Q68" i="16"/>
  <c r="Q69" i="16"/>
  <c r="Q70" i="16"/>
  <c r="Q76" i="16"/>
  <c r="Q77" i="16"/>
  <c r="Q78" i="16"/>
  <c r="Q84" i="16"/>
  <c r="Q85" i="16"/>
  <c r="Q86" i="16"/>
  <c r="Q87" i="16"/>
  <c r="Q93" i="16"/>
  <c r="Q94" i="16"/>
  <c r="Q95" i="16"/>
  <c r="Q96" i="16"/>
  <c r="H99" i="16"/>
  <c r="Q103" i="16"/>
  <c r="Q104" i="16"/>
  <c r="Q105" i="16"/>
  <c r="Q112" i="16"/>
  <c r="Q113" i="16"/>
  <c r="Q114" i="16"/>
  <c r="Q115" i="16"/>
  <c r="Q116" i="16"/>
  <c r="Q122" i="16"/>
  <c r="Q125" i="16"/>
  <c r="Q126" i="16"/>
  <c r="Q132" i="16"/>
  <c r="Q133" i="16"/>
  <c r="Q134" i="16"/>
  <c r="H137" i="16"/>
  <c r="Q141" i="16"/>
  <c r="Q142" i="16"/>
  <c r="Q143" i="16"/>
  <c r="Q149" i="16"/>
  <c r="Q150" i="16"/>
  <c r="Q151" i="16"/>
  <c r="Q152" i="16"/>
  <c r="Q159" i="16"/>
  <c r="R160" i="16"/>
  <c r="Q195" i="16"/>
  <c r="Q196" i="16"/>
  <c r="Q197" i="16"/>
  <c r="Q198" i="16"/>
  <c r="Q199" i="16"/>
  <c r="Q205" i="16"/>
  <c r="Q206" i="16"/>
  <c r="Q207" i="16"/>
  <c r="I216" i="16"/>
  <c r="Q218" i="16"/>
  <c r="Q219" i="16"/>
  <c r="Q220" i="16"/>
  <c r="Q228" i="16"/>
  <c r="L229" i="16"/>
  <c r="N229" i="16"/>
  <c r="N596" i="16" s="1"/>
  <c r="H605" i="16" s="1"/>
  <c r="H606" i="16" s="1"/>
  <c r="P229" i="16"/>
  <c r="P596" i="16" s="1"/>
  <c r="J605" i="16" s="1"/>
  <c r="J606" i="16" s="1"/>
  <c r="I230" i="16"/>
  <c r="I229" i="16" s="1"/>
  <c r="H232" i="16"/>
  <c r="Q236" i="16"/>
  <c r="Q237" i="16"/>
  <c r="Q238" i="16"/>
  <c r="Q245" i="16"/>
  <c r="U229" i="16"/>
  <c r="U596" i="16" s="1"/>
  <c r="R246" i="16"/>
  <c r="R229" i="16" s="1"/>
  <c r="Q299" i="16"/>
  <c r="Q300" i="16"/>
  <c r="Q302" i="16"/>
  <c r="Q309" i="16"/>
  <c r="Q310" i="16"/>
  <c r="Q311" i="16"/>
  <c r="Q312" i="16"/>
  <c r="Q320" i="16"/>
  <c r="Q321" i="16"/>
  <c r="Q322" i="16"/>
  <c r="Q323" i="16"/>
  <c r="R326" i="16"/>
  <c r="Q360" i="16"/>
  <c r="Q361" i="16"/>
  <c r="Q362" i="16"/>
  <c r="Q363" i="16"/>
  <c r="Q367" i="16"/>
  <c r="Q368" i="16"/>
  <c r="Q369" i="16"/>
  <c r="Q372" i="16"/>
  <c r="Q373" i="16"/>
  <c r="Q374" i="16"/>
  <c r="Q375" i="16"/>
  <c r="Q378" i="16"/>
  <c r="Q385" i="16"/>
  <c r="Q386" i="16"/>
  <c r="Q387" i="16"/>
  <c r="Q388" i="16"/>
  <c r="Q389" i="16"/>
  <c r="Q395" i="16"/>
  <c r="Q396" i="16"/>
  <c r="Q397" i="16"/>
  <c r="Q399" i="16"/>
  <c r="Q402" i="16"/>
  <c r="Q408" i="16"/>
  <c r="Q410" i="16"/>
  <c r="Q411" i="16"/>
  <c r="Q412" i="16"/>
  <c r="Q416" i="16"/>
  <c r="Q417" i="16"/>
  <c r="Q421" i="16"/>
  <c r="Q422" i="16"/>
  <c r="Q426" i="16"/>
  <c r="Q427" i="16"/>
  <c r="Q432" i="16"/>
  <c r="Q433" i="16"/>
  <c r="Q437" i="16"/>
  <c r="Q441" i="16"/>
  <c r="Q442" i="16"/>
  <c r="Q446" i="16"/>
  <c r="Q447" i="16"/>
  <c r="Q448" i="16"/>
  <c r="Q452" i="16"/>
  <c r="K456" i="16"/>
  <c r="K596" i="16" s="1"/>
  <c r="M456" i="16"/>
  <c r="M596" i="16" s="1"/>
  <c r="O456" i="16"/>
  <c r="O596" i="16" s="1"/>
  <c r="I605" i="16" s="1"/>
  <c r="I606" i="16" s="1"/>
  <c r="Q458" i="16"/>
  <c r="Q459" i="16"/>
  <c r="Q460" i="16"/>
  <c r="Q468" i="16"/>
  <c r="I469" i="16"/>
  <c r="Q469" i="16" s="1"/>
  <c r="Q470" i="16"/>
  <c r="Q471" i="16"/>
  <c r="Q472" i="16"/>
  <c r="Q479" i="16"/>
  <c r="Q480" i="16"/>
  <c r="Q481" i="16"/>
  <c r="Q482" i="16"/>
  <c r="H485" i="16"/>
  <c r="Q485" i="16" s="1"/>
  <c r="Q526" i="16"/>
  <c r="Q527" i="16"/>
  <c r="Q528" i="16"/>
  <c r="Q529" i="16"/>
  <c r="Q535" i="16"/>
  <c r="Q536" i="16"/>
  <c r="Q537" i="16"/>
  <c r="Q538" i="16"/>
  <c r="Q544" i="16"/>
  <c r="Q545" i="16"/>
  <c r="Q546" i="16"/>
  <c r="Q547" i="16"/>
  <c r="H550" i="16"/>
  <c r="H521" i="16" s="1"/>
  <c r="Q554" i="16"/>
  <c r="Q555" i="16"/>
  <c r="Q556" i="16"/>
  <c r="Q562" i="16"/>
  <c r="Q563" i="16"/>
  <c r="Q564" i="16"/>
  <c r="Q565" i="16"/>
  <c r="Q572" i="16"/>
  <c r="Q573" i="16"/>
  <c r="Q574" i="16"/>
  <c r="Q575" i="16"/>
  <c r="H578" i="16"/>
  <c r="Q578" i="16" s="1"/>
  <c r="I12" i="16"/>
  <c r="I11" i="16" s="1"/>
  <c r="Q99" i="16"/>
  <c r="Q216" i="16"/>
  <c r="Q222" i="16"/>
  <c r="Q304" i="16"/>
  <c r="Q314" i="16"/>
  <c r="Q325" i="16"/>
  <c r="Q36" i="16"/>
  <c r="Q33" i="16"/>
  <c r="Q34" i="16"/>
  <c r="Q28" i="16"/>
  <c r="Q29" i="16"/>
  <c r="Q30" i="16"/>
  <c r="Q247" i="16"/>
  <c r="H246" i="16"/>
  <c r="Q246" i="16" s="1"/>
  <c r="Q327" i="16"/>
  <c r="H326" i="16"/>
  <c r="Q326" i="16" s="1"/>
  <c r="H16" i="16"/>
  <c r="Q16" i="16" s="1"/>
  <c r="H21" i="16"/>
  <c r="Q21" i="16" s="1"/>
  <c r="H26" i="16"/>
  <c r="Q26" i="16" s="1"/>
  <c r="H31" i="16"/>
  <c r="Q31" i="16" s="1"/>
  <c r="H35" i="16"/>
  <c r="Q35" i="16" s="1"/>
  <c r="H40" i="16"/>
  <c r="Q40" i="16" s="1"/>
  <c r="H44" i="16"/>
  <c r="Q44" i="16" s="1"/>
  <c r="H49" i="16"/>
  <c r="Q49" i="16" s="1"/>
  <c r="H54" i="16"/>
  <c r="Q54" i="16" s="1"/>
  <c r="H58" i="16"/>
  <c r="Q58" i="16" s="1"/>
  <c r="H63" i="16"/>
  <c r="Q63" i="16" s="1"/>
  <c r="H67" i="16"/>
  <c r="Q67" i="16" s="1"/>
  <c r="H71" i="16"/>
  <c r="Q71" i="16" s="1"/>
  <c r="H75" i="16"/>
  <c r="Q75" i="16" s="1"/>
  <c r="H79" i="16"/>
  <c r="Q79" i="16" s="1"/>
  <c r="H83" i="16"/>
  <c r="Q83" i="16" s="1"/>
  <c r="H88" i="16"/>
  <c r="Q88" i="16" s="1"/>
  <c r="H92" i="16"/>
  <c r="Q92" i="16" s="1"/>
  <c r="H97" i="16"/>
  <c r="Q97" i="16" s="1"/>
  <c r="H102" i="16"/>
  <c r="Q102" i="16" s="1"/>
  <c r="H106" i="16"/>
  <c r="Q106" i="16" s="1"/>
  <c r="H111" i="16"/>
  <c r="Q111" i="16" s="1"/>
  <c r="H117" i="16"/>
  <c r="Q117" i="16" s="1"/>
  <c r="H121" i="16"/>
  <c r="Q121" i="16" s="1"/>
  <c r="H127" i="16"/>
  <c r="Q127" i="16" s="1"/>
  <c r="H131" i="16"/>
  <c r="Q131" i="16" s="1"/>
  <c r="H135" i="16"/>
  <c r="Q135" i="16" s="1"/>
  <c r="H140" i="16"/>
  <c r="Q140" i="16" s="1"/>
  <c r="H144" i="16"/>
  <c r="Q144" i="16" s="1"/>
  <c r="H148" i="16"/>
  <c r="Q148" i="16" s="1"/>
  <c r="H153" i="16"/>
  <c r="Q153" i="16" s="1"/>
  <c r="H158" i="16"/>
  <c r="Q158" i="16" s="1"/>
  <c r="H160" i="16"/>
  <c r="Q160" i="16" s="1"/>
  <c r="Q164" i="16"/>
  <c r="Q170" i="16"/>
  <c r="Q176" i="16"/>
  <c r="Q182" i="16"/>
  <c r="Q186" i="16"/>
  <c r="I189" i="16"/>
  <c r="H194" i="16"/>
  <c r="Q194" i="16" s="1"/>
  <c r="H200" i="16"/>
  <c r="Q200" i="16" s="1"/>
  <c r="H204" i="16"/>
  <c r="Q204" i="16" s="1"/>
  <c r="H208" i="16"/>
  <c r="Q208" i="16" s="1"/>
  <c r="H211" i="16"/>
  <c r="H212" i="16"/>
  <c r="Q212" i="16" s="1"/>
  <c r="H250" i="16"/>
  <c r="Q250" i="16" s="1"/>
  <c r="H251" i="16"/>
  <c r="Q251" i="16" s="1"/>
  <c r="H255" i="16"/>
  <c r="Q255" i="16" s="1"/>
  <c r="H256" i="16"/>
  <c r="Q256" i="16" s="1"/>
  <c r="H260" i="16"/>
  <c r="Q260" i="16" s="1"/>
  <c r="H261" i="16"/>
  <c r="Q261" i="16" s="1"/>
  <c r="H265" i="16"/>
  <c r="Q265" i="16" s="1"/>
  <c r="H266" i="16"/>
  <c r="Q266" i="16" s="1"/>
  <c r="H271" i="16"/>
  <c r="Q271" i="16" s="1"/>
  <c r="H272" i="16"/>
  <c r="Q272" i="16" s="1"/>
  <c r="H276" i="16"/>
  <c r="Q276" i="16" s="1"/>
  <c r="H277" i="16"/>
  <c r="Q277" i="16" s="1"/>
  <c r="H281" i="16"/>
  <c r="Q281" i="16" s="1"/>
  <c r="H282" i="16"/>
  <c r="Q282" i="16" s="1"/>
  <c r="H286" i="16"/>
  <c r="Q286" i="16" s="1"/>
  <c r="H287" i="16"/>
  <c r="Q287" i="16" s="1"/>
  <c r="H291" i="16"/>
  <c r="Q291" i="16" s="1"/>
  <c r="H292" i="16"/>
  <c r="Q292" i="16" s="1"/>
  <c r="H331" i="16"/>
  <c r="Q331" i="16" s="1"/>
  <c r="H332" i="16"/>
  <c r="Q332" i="16" s="1"/>
  <c r="H229" i="16"/>
  <c r="Q229" i="16" s="1"/>
  <c r="H165" i="16"/>
  <c r="Q165" i="16" s="1"/>
  <c r="H171" i="16"/>
  <c r="Q171" i="16" s="1"/>
  <c r="H177" i="16"/>
  <c r="Q177" i="16" s="1"/>
  <c r="H183" i="16"/>
  <c r="Q183" i="16" s="1"/>
  <c r="H187" i="16"/>
  <c r="Q187" i="16" s="1"/>
  <c r="H214" i="16"/>
  <c r="Q214" i="16" s="1"/>
  <c r="H215" i="16"/>
  <c r="Q215" i="16" s="1"/>
  <c r="Q217" i="16"/>
  <c r="Q294" i="16"/>
  <c r="H221" i="16"/>
  <c r="Q221" i="16" s="1"/>
  <c r="H227" i="16"/>
  <c r="Q227" i="16" s="1"/>
  <c r="H239" i="16"/>
  <c r="Q239" i="16" s="1"/>
  <c r="H244" i="16"/>
  <c r="Q244" i="16" s="1"/>
  <c r="H298" i="16"/>
  <c r="Q298" i="16" s="1"/>
  <c r="H303" i="16"/>
  <c r="Q303" i="16" s="1"/>
  <c r="H308" i="16"/>
  <c r="Q308" i="16" s="1"/>
  <c r="H313" i="16"/>
  <c r="Q313" i="16" s="1"/>
  <c r="H319" i="16"/>
  <c r="Q319" i="16" s="1"/>
  <c r="H324" i="16"/>
  <c r="Q324" i="16" s="1"/>
  <c r="Q335" i="16"/>
  <c r="Q340" i="16"/>
  <c r="Q345" i="16"/>
  <c r="Q350" i="16"/>
  <c r="Q356" i="16"/>
  <c r="I359" i="16"/>
  <c r="Q359" i="16" s="1"/>
  <c r="H364" i="16"/>
  <c r="Q364" i="16" s="1"/>
  <c r="H366" i="16"/>
  <c r="Q366" i="16" s="1"/>
  <c r="Q370" i="16"/>
  <c r="Q376" i="16"/>
  <c r="I379" i="16"/>
  <c r="Q379" i="16" s="1"/>
  <c r="H384" i="16"/>
  <c r="Q384" i="16" s="1"/>
  <c r="H390" i="16"/>
  <c r="Q390" i="16" s="1"/>
  <c r="H394" i="16"/>
  <c r="Q394" i="16" s="1"/>
  <c r="H400" i="16"/>
  <c r="Q400" i="16" s="1"/>
  <c r="H336" i="16"/>
  <c r="Q336" i="16" s="1"/>
  <c r="H341" i="16"/>
  <c r="Q341" i="16" s="1"/>
  <c r="H346" i="16"/>
  <c r="Q346" i="16" s="1"/>
  <c r="H351" i="16"/>
  <c r="Q351" i="16" s="1"/>
  <c r="H357" i="16"/>
  <c r="Q357" i="16" s="1"/>
  <c r="H371" i="16"/>
  <c r="Q371" i="16" s="1"/>
  <c r="H377" i="16"/>
  <c r="Q377" i="16" s="1"/>
  <c r="Q403" i="16"/>
  <c r="H414" i="16"/>
  <c r="Q414" i="16" s="1"/>
  <c r="H415" i="16"/>
  <c r="Q415" i="16" s="1"/>
  <c r="H419" i="16"/>
  <c r="Q419" i="16" s="1"/>
  <c r="H420" i="16"/>
  <c r="Q420" i="16" s="1"/>
  <c r="H424" i="16"/>
  <c r="Q424" i="16" s="1"/>
  <c r="H425" i="16"/>
  <c r="Q425" i="16" s="1"/>
  <c r="H429" i="16"/>
  <c r="Q429" i="16" s="1"/>
  <c r="H430" i="16"/>
  <c r="Q430" i="16" s="1"/>
  <c r="H435" i="16"/>
  <c r="Q435" i="16" s="1"/>
  <c r="H436" i="16"/>
  <c r="Q436" i="16" s="1"/>
  <c r="H439" i="16"/>
  <c r="Q439" i="16" s="1"/>
  <c r="H440" i="16"/>
  <c r="Q440" i="16" s="1"/>
  <c r="H444" i="16"/>
  <c r="Q444" i="16" s="1"/>
  <c r="H445" i="16"/>
  <c r="Q445" i="16" s="1"/>
  <c r="H450" i="16"/>
  <c r="Q450" i="16" s="1"/>
  <c r="H451" i="16"/>
  <c r="Q451" i="16" s="1"/>
  <c r="H454" i="16"/>
  <c r="Q454" i="16" s="1"/>
  <c r="H455" i="16"/>
  <c r="Q455" i="16" s="1"/>
  <c r="Q457" i="16"/>
  <c r="H490" i="16"/>
  <c r="Q490" i="16" s="1"/>
  <c r="H491" i="16"/>
  <c r="Q491" i="16" s="1"/>
  <c r="H495" i="16"/>
  <c r="Q495" i="16" s="1"/>
  <c r="H496" i="16"/>
  <c r="Q496" i="16" s="1"/>
  <c r="H500" i="16"/>
  <c r="Q500" i="16" s="1"/>
  <c r="H501" i="16"/>
  <c r="Q501" i="16" s="1"/>
  <c r="H505" i="16"/>
  <c r="Q505" i="16" s="1"/>
  <c r="H506" i="16"/>
  <c r="Q506" i="16" s="1"/>
  <c r="H510" i="16"/>
  <c r="Q510" i="16" s="1"/>
  <c r="H511" i="16"/>
  <c r="Q511" i="16" s="1"/>
  <c r="H514" i="16"/>
  <c r="Q514" i="16" s="1"/>
  <c r="H515" i="16"/>
  <c r="Q515" i="16" s="1"/>
  <c r="H518" i="16"/>
  <c r="Q518" i="16" s="1"/>
  <c r="H519" i="16"/>
  <c r="Q519" i="16" s="1"/>
  <c r="H583" i="16"/>
  <c r="Q583" i="16" s="1"/>
  <c r="H584" i="16"/>
  <c r="Q584" i="16" s="1"/>
  <c r="H588" i="16"/>
  <c r="Q588" i="16" s="1"/>
  <c r="H589" i="16"/>
  <c r="Q589" i="16" s="1"/>
  <c r="H593" i="16"/>
  <c r="Q593" i="16" s="1"/>
  <c r="H594" i="16"/>
  <c r="Q594" i="16" s="1"/>
  <c r="H407" i="16"/>
  <c r="Q407" i="16" s="1"/>
  <c r="H461" i="16"/>
  <c r="Q461" i="16" s="1"/>
  <c r="H467" i="16"/>
  <c r="Q467" i="16" s="1"/>
  <c r="H473" i="16"/>
  <c r="Q473" i="16" s="1"/>
  <c r="H478" i="16"/>
  <c r="Q478" i="16" s="1"/>
  <c r="H483" i="16"/>
  <c r="Q483" i="16" s="1"/>
  <c r="H525" i="16"/>
  <c r="Q525" i="16" s="1"/>
  <c r="H530" i="16"/>
  <c r="Q530" i="16" s="1"/>
  <c r="H534" i="16"/>
  <c r="Q534" i="16" s="1"/>
  <c r="H539" i="16"/>
  <c r="Q539" i="16" s="1"/>
  <c r="H543" i="16"/>
  <c r="Q543" i="16" s="1"/>
  <c r="H548" i="16"/>
  <c r="Q548" i="16" s="1"/>
  <c r="H553" i="16"/>
  <c r="Q553" i="16" s="1"/>
  <c r="H557" i="16"/>
  <c r="Q557" i="16" s="1"/>
  <c r="H561" i="16"/>
  <c r="Q561" i="16" s="1"/>
  <c r="H566" i="16"/>
  <c r="Q566" i="16" s="1"/>
  <c r="H571" i="16"/>
  <c r="Q571" i="16" s="1"/>
  <c r="H576" i="16"/>
  <c r="Q576" i="16" s="1"/>
  <c r="J61" i="15"/>
  <c r="J48" i="15" s="1"/>
  <c r="J12" i="15" s="1"/>
  <c r="I324" i="15"/>
  <c r="K418" i="15"/>
  <c r="K385" i="15" s="1"/>
  <c r="J418" i="15"/>
  <c r="J385" i="15" s="1"/>
  <c r="J477" i="15"/>
  <c r="N479" i="15"/>
  <c r="J202" i="15"/>
  <c r="K477" i="15"/>
  <c r="I381" i="14"/>
  <c r="I380" i="14" s="1"/>
  <c r="J381" i="14"/>
  <c r="I228" i="14"/>
  <c r="I229" i="14" s="1"/>
  <c r="J228" i="14"/>
  <c r="J229" i="14" s="1"/>
  <c r="I225" i="14"/>
  <c r="J225" i="14"/>
  <c r="H227" i="14"/>
  <c r="H228" i="14" s="1"/>
  <c r="H229" i="14" s="1"/>
  <c r="I230" i="14"/>
  <c r="J230" i="14"/>
  <c r="I226" i="14"/>
  <c r="J226" i="14"/>
  <c r="I178" i="6"/>
  <c r="I177" i="6" s="1"/>
  <c r="I176" i="6" s="1"/>
  <c r="J177" i="6"/>
  <c r="J176" i="6" s="1"/>
  <c r="K177" i="6"/>
  <c r="K176" i="6"/>
  <c r="L347" i="14"/>
  <c r="M347" i="14"/>
  <c r="N347" i="14"/>
  <c r="O347" i="14"/>
  <c r="P347" i="14"/>
  <c r="K347" i="14"/>
  <c r="L463" i="14"/>
  <c r="M463" i="14"/>
  <c r="N463" i="14"/>
  <c r="O463" i="14"/>
  <c r="P463" i="14"/>
  <c r="K463" i="14"/>
  <c r="L457" i="14"/>
  <c r="M457" i="14"/>
  <c r="N457" i="14"/>
  <c r="O457" i="14"/>
  <c r="P457" i="14"/>
  <c r="K457" i="14"/>
  <c r="L451" i="14"/>
  <c r="M451" i="14"/>
  <c r="M450" i="14" s="1"/>
  <c r="N451" i="14"/>
  <c r="O451" i="14"/>
  <c r="P451" i="14"/>
  <c r="K451" i="14"/>
  <c r="K450" i="14" s="1"/>
  <c r="L440" i="14"/>
  <c r="M440" i="14"/>
  <c r="N440" i="14"/>
  <c r="O440" i="14"/>
  <c r="P440" i="14"/>
  <c r="K440" i="14"/>
  <c r="L425" i="14"/>
  <c r="M425" i="14"/>
  <c r="N425" i="14"/>
  <c r="O425" i="14"/>
  <c r="P425" i="14"/>
  <c r="K425" i="14"/>
  <c r="L404" i="14"/>
  <c r="L403" i="14" s="1"/>
  <c r="M404" i="14"/>
  <c r="N404" i="14"/>
  <c r="O404" i="14"/>
  <c r="O403" i="14" s="1"/>
  <c r="P404" i="14"/>
  <c r="P403" i="14" s="1"/>
  <c r="K404" i="14"/>
  <c r="L321" i="14"/>
  <c r="M321" i="14"/>
  <c r="M320" i="14" s="1"/>
  <c r="N321" i="14"/>
  <c r="N320" i="14" s="1"/>
  <c r="O321" i="14"/>
  <c r="P321" i="14"/>
  <c r="K321" i="14"/>
  <c r="K320" i="14" s="1"/>
  <c r="L309" i="14"/>
  <c r="M309" i="14"/>
  <c r="N309" i="14"/>
  <c r="O309" i="14"/>
  <c r="P309" i="14"/>
  <c r="K309" i="14"/>
  <c r="L288" i="14"/>
  <c r="M288" i="14"/>
  <c r="M287" i="14" s="1"/>
  <c r="N288" i="14"/>
  <c r="N287" i="14" s="1"/>
  <c r="O288" i="14"/>
  <c r="P288" i="14"/>
  <c r="K288" i="14"/>
  <c r="K287" i="14" s="1"/>
  <c r="L261" i="14"/>
  <c r="M261" i="14"/>
  <c r="N261" i="14"/>
  <c r="O261" i="14"/>
  <c r="P261" i="14"/>
  <c r="K261" i="14"/>
  <c r="L240" i="14"/>
  <c r="M240" i="14"/>
  <c r="N240" i="14"/>
  <c r="O240" i="14"/>
  <c r="P240" i="14"/>
  <c r="S240" i="14"/>
  <c r="T240" i="14"/>
  <c r="U240" i="14"/>
  <c r="K240" i="14"/>
  <c r="S224" i="14"/>
  <c r="S223" i="14" s="1"/>
  <c r="T224" i="14"/>
  <c r="T223" i="14" s="1"/>
  <c r="U224" i="14"/>
  <c r="U223" i="14" s="1"/>
  <c r="L224" i="14"/>
  <c r="M224" i="14"/>
  <c r="M223" i="14" s="1"/>
  <c r="N224" i="14"/>
  <c r="N223" i="14" s="1"/>
  <c r="O224" i="14"/>
  <c r="P224" i="14"/>
  <c r="K224" i="14"/>
  <c r="L123" i="14"/>
  <c r="M123" i="14"/>
  <c r="N123" i="14"/>
  <c r="O123" i="14"/>
  <c r="P123" i="14"/>
  <c r="K123" i="14"/>
  <c r="L113" i="14"/>
  <c r="M113" i="14"/>
  <c r="N113" i="14"/>
  <c r="O113" i="14"/>
  <c r="P113" i="14"/>
  <c r="K113" i="14"/>
  <c r="L12" i="14"/>
  <c r="L11" i="14" s="1"/>
  <c r="M12" i="14"/>
  <c r="N12" i="14"/>
  <c r="O12" i="14"/>
  <c r="O11" i="14" s="1"/>
  <c r="P12" i="14"/>
  <c r="P11" i="14" s="1"/>
  <c r="K12" i="14"/>
  <c r="L567" i="14"/>
  <c r="M567" i="14"/>
  <c r="N567" i="14"/>
  <c r="O567" i="14"/>
  <c r="P567" i="14"/>
  <c r="S567" i="14"/>
  <c r="T567" i="14"/>
  <c r="U567" i="14"/>
  <c r="K567" i="14"/>
  <c r="L514" i="14"/>
  <c r="M514" i="14"/>
  <c r="N514" i="14"/>
  <c r="O514" i="14"/>
  <c r="P514" i="14"/>
  <c r="S514" i="14"/>
  <c r="T514" i="14"/>
  <c r="U514" i="14"/>
  <c r="K514" i="14"/>
  <c r="L479" i="14"/>
  <c r="M479" i="14"/>
  <c r="N479" i="14"/>
  <c r="O479" i="14"/>
  <c r="P479" i="14"/>
  <c r="S479" i="14"/>
  <c r="T479" i="14"/>
  <c r="U479" i="14"/>
  <c r="K479" i="14"/>
  <c r="S450" i="14"/>
  <c r="T450" i="14"/>
  <c r="U450" i="14"/>
  <c r="S403" i="14"/>
  <c r="T403" i="14"/>
  <c r="U403" i="14"/>
  <c r="L396" i="14"/>
  <c r="M396" i="14"/>
  <c r="N396" i="14"/>
  <c r="O396" i="14"/>
  <c r="P396" i="14"/>
  <c r="S396" i="14"/>
  <c r="T396" i="14"/>
  <c r="U396" i="14"/>
  <c r="K396" i="14"/>
  <c r="L373" i="14"/>
  <c r="M373" i="14"/>
  <c r="N373" i="14"/>
  <c r="O373" i="14"/>
  <c r="P373" i="14"/>
  <c r="S373" i="14"/>
  <c r="T373" i="14"/>
  <c r="U373" i="14"/>
  <c r="K373" i="14"/>
  <c r="L360" i="14"/>
  <c r="M360" i="14"/>
  <c r="N360" i="14"/>
  <c r="O360" i="14"/>
  <c r="P360" i="14"/>
  <c r="S360" i="14"/>
  <c r="T360" i="14"/>
  <c r="U360" i="14"/>
  <c r="K360" i="14"/>
  <c r="L353" i="14"/>
  <c r="M353" i="14"/>
  <c r="N353" i="14"/>
  <c r="O353" i="14"/>
  <c r="P353" i="14"/>
  <c r="S353" i="14"/>
  <c r="T353" i="14"/>
  <c r="U353" i="14"/>
  <c r="K353" i="14"/>
  <c r="S320" i="14"/>
  <c r="T320" i="14"/>
  <c r="U320" i="14"/>
  <c r="S287" i="14"/>
  <c r="T287" i="14"/>
  <c r="U287" i="14"/>
  <c r="L210" i="14"/>
  <c r="M210" i="14"/>
  <c r="N210" i="14"/>
  <c r="O210" i="14"/>
  <c r="P210" i="14"/>
  <c r="S210" i="14"/>
  <c r="T210" i="14"/>
  <c r="U210" i="14"/>
  <c r="K210" i="14"/>
  <c r="L189" i="14"/>
  <c r="M189" i="14"/>
  <c r="N189" i="14"/>
  <c r="O189" i="14"/>
  <c r="P189" i="14"/>
  <c r="S189" i="14"/>
  <c r="T189" i="14"/>
  <c r="U189" i="14"/>
  <c r="K189" i="14"/>
  <c r="L160" i="14"/>
  <c r="M160" i="14"/>
  <c r="N160" i="14"/>
  <c r="O160" i="14"/>
  <c r="P160" i="14"/>
  <c r="S160" i="14"/>
  <c r="T160" i="14"/>
  <c r="U160" i="14"/>
  <c r="K160" i="14"/>
  <c r="S11" i="14"/>
  <c r="T11" i="14"/>
  <c r="U11" i="14"/>
  <c r="R12" i="14"/>
  <c r="R13" i="14"/>
  <c r="R14" i="14"/>
  <c r="R15" i="14"/>
  <c r="R16" i="14"/>
  <c r="R17" i="14"/>
  <c r="R18" i="14"/>
  <c r="R19" i="14"/>
  <c r="R20" i="14"/>
  <c r="R21" i="14"/>
  <c r="R22" i="14"/>
  <c r="R23" i="14"/>
  <c r="R24" i="14"/>
  <c r="R25" i="14"/>
  <c r="R26" i="14"/>
  <c r="R27" i="14"/>
  <c r="R28" i="14"/>
  <c r="R29" i="14"/>
  <c r="R30" i="14"/>
  <c r="R31" i="14"/>
  <c r="R32" i="14"/>
  <c r="R33" i="14"/>
  <c r="R34" i="14"/>
  <c r="R35" i="14"/>
  <c r="R36" i="14"/>
  <c r="R37" i="14"/>
  <c r="R38" i="14"/>
  <c r="R39" i="14"/>
  <c r="R40" i="14"/>
  <c r="R41" i="14"/>
  <c r="R42" i="14"/>
  <c r="R43" i="14"/>
  <c r="R44" i="14"/>
  <c r="R45" i="14"/>
  <c r="R46" i="14"/>
  <c r="R47" i="14"/>
  <c r="R48" i="14"/>
  <c r="R49" i="14"/>
  <c r="R50" i="14"/>
  <c r="R51" i="14"/>
  <c r="R52" i="14"/>
  <c r="R53" i="14"/>
  <c r="R54" i="14"/>
  <c r="R55" i="14"/>
  <c r="R56" i="14"/>
  <c r="R57" i="14"/>
  <c r="R58" i="14"/>
  <c r="R59" i="14"/>
  <c r="R60" i="14"/>
  <c r="R61" i="14"/>
  <c r="R62" i="14"/>
  <c r="R63" i="14"/>
  <c r="R64" i="14"/>
  <c r="R65" i="14"/>
  <c r="R66" i="14"/>
  <c r="R67" i="14"/>
  <c r="R68" i="14"/>
  <c r="R69" i="14"/>
  <c r="R70" i="14"/>
  <c r="R71" i="14"/>
  <c r="R72" i="14"/>
  <c r="R73" i="14"/>
  <c r="R74" i="14"/>
  <c r="R75" i="14"/>
  <c r="R76" i="14"/>
  <c r="R77" i="14"/>
  <c r="R78" i="14"/>
  <c r="R79" i="14"/>
  <c r="R80" i="14"/>
  <c r="R81" i="14"/>
  <c r="R82" i="14"/>
  <c r="R83" i="14"/>
  <c r="R84" i="14"/>
  <c r="R85" i="14"/>
  <c r="R86" i="14"/>
  <c r="R87" i="14"/>
  <c r="R88" i="14"/>
  <c r="R89" i="14"/>
  <c r="R90" i="14"/>
  <c r="R91" i="14"/>
  <c r="R92" i="14"/>
  <c r="R93" i="14"/>
  <c r="R94" i="14"/>
  <c r="R95" i="14"/>
  <c r="R96" i="14"/>
  <c r="R97" i="14"/>
  <c r="R98" i="14"/>
  <c r="R99" i="14"/>
  <c r="R100" i="14"/>
  <c r="R101" i="14"/>
  <c r="R102" i="14"/>
  <c r="R103" i="14"/>
  <c r="R104" i="14"/>
  <c r="R105" i="14"/>
  <c r="R106" i="14"/>
  <c r="R107" i="14"/>
  <c r="R108" i="14"/>
  <c r="R109" i="14"/>
  <c r="R110" i="14"/>
  <c r="R111" i="14"/>
  <c r="R112" i="14"/>
  <c r="R113" i="14"/>
  <c r="R114" i="14"/>
  <c r="R115" i="14"/>
  <c r="R116" i="14"/>
  <c r="R117" i="14"/>
  <c r="R118" i="14"/>
  <c r="R119" i="14"/>
  <c r="R120" i="14"/>
  <c r="R121" i="14"/>
  <c r="R122" i="14"/>
  <c r="R123" i="14"/>
  <c r="R124" i="14"/>
  <c r="R125" i="14"/>
  <c r="R126" i="14"/>
  <c r="R127" i="14"/>
  <c r="R128" i="14"/>
  <c r="R129" i="14"/>
  <c r="R130" i="14"/>
  <c r="R131" i="14"/>
  <c r="R132" i="14"/>
  <c r="R133" i="14"/>
  <c r="R134" i="14"/>
  <c r="R135" i="14"/>
  <c r="R136" i="14"/>
  <c r="R137" i="14"/>
  <c r="R138" i="14"/>
  <c r="R139" i="14"/>
  <c r="R140" i="14"/>
  <c r="R141" i="14"/>
  <c r="R142" i="14"/>
  <c r="R143" i="14"/>
  <c r="R144" i="14"/>
  <c r="R145" i="14"/>
  <c r="R146" i="14"/>
  <c r="R147" i="14"/>
  <c r="R148" i="14"/>
  <c r="R149" i="14"/>
  <c r="R150" i="14"/>
  <c r="R151" i="14"/>
  <c r="R152" i="14"/>
  <c r="R153" i="14"/>
  <c r="R154" i="14"/>
  <c r="R155" i="14"/>
  <c r="R156" i="14"/>
  <c r="R157" i="14"/>
  <c r="R158" i="14"/>
  <c r="R159" i="14"/>
  <c r="R161" i="14"/>
  <c r="R162" i="14"/>
  <c r="R163" i="14"/>
  <c r="R164" i="14"/>
  <c r="R165" i="14"/>
  <c r="R166" i="14"/>
  <c r="R167" i="14"/>
  <c r="R168" i="14"/>
  <c r="R169" i="14"/>
  <c r="R170" i="14"/>
  <c r="R171" i="14"/>
  <c r="R172" i="14"/>
  <c r="R173" i="14"/>
  <c r="R174" i="14"/>
  <c r="R175" i="14"/>
  <c r="R176" i="14"/>
  <c r="R177" i="14"/>
  <c r="R178" i="14"/>
  <c r="R179" i="14"/>
  <c r="R180" i="14"/>
  <c r="R181" i="14"/>
  <c r="R182" i="14"/>
  <c r="R183" i="14"/>
  <c r="R184" i="14"/>
  <c r="R185" i="14"/>
  <c r="R186" i="14"/>
  <c r="R187" i="14"/>
  <c r="R188" i="14"/>
  <c r="R190" i="14"/>
  <c r="R191" i="14"/>
  <c r="R192" i="14"/>
  <c r="R193" i="14"/>
  <c r="R194" i="14"/>
  <c r="R195" i="14"/>
  <c r="R196" i="14"/>
  <c r="R197" i="14"/>
  <c r="R198" i="14"/>
  <c r="R199" i="14"/>
  <c r="R200" i="14"/>
  <c r="R201" i="14"/>
  <c r="R202" i="14"/>
  <c r="R203" i="14"/>
  <c r="R204" i="14"/>
  <c r="R205" i="14"/>
  <c r="R206" i="14"/>
  <c r="R207" i="14"/>
  <c r="R208" i="14"/>
  <c r="R209" i="14"/>
  <c r="R211" i="14"/>
  <c r="R212" i="14"/>
  <c r="R213" i="14"/>
  <c r="R214" i="14"/>
  <c r="R215" i="14"/>
  <c r="R216" i="14"/>
  <c r="R217" i="14"/>
  <c r="R218" i="14"/>
  <c r="R219" i="14"/>
  <c r="R220" i="14"/>
  <c r="R221" i="14"/>
  <c r="R222" i="14"/>
  <c r="R230" i="14"/>
  <c r="R231" i="14"/>
  <c r="R232" i="14"/>
  <c r="R233" i="14"/>
  <c r="R234" i="14"/>
  <c r="R235" i="14"/>
  <c r="R236" i="14"/>
  <c r="R237" i="14"/>
  <c r="R238" i="14"/>
  <c r="R239" i="14"/>
  <c r="R241" i="14"/>
  <c r="R242" i="14"/>
  <c r="R243" i="14"/>
  <c r="R244" i="14"/>
  <c r="R245" i="14"/>
  <c r="R246" i="14"/>
  <c r="R247" i="14"/>
  <c r="R248" i="14"/>
  <c r="R249" i="14"/>
  <c r="R250" i="14"/>
  <c r="R251" i="14"/>
  <c r="R252" i="14"/>
  <c r="R253" i="14"/>
  <c r="R254" i="14"/>
  <c r="R255" i="14"/>
  <c r="R256" i="14"/>
  <c r="R257" i="14"/>
  <c r="R258" i="14"/>
  <c r="R259" i="14"/>
  <c r="R260" i="14"/>
  <c r="R261" i="14"/>
  <c r="R262" i="14"/>
  <c r="R263" i="14"/>
  <c r="R264" i="14"/>
  <c r="R265" i="14"/>
  <c r="R266" i="14"/>
  <c r="R267" i="14"/>
  <c r="R268" i="14"/>
  <c r="R269" i="14"/>
  <c r="R270" i="14"/>
  <c r="R271" i="14"/>
  <c r="R272" i="14"/>
  <c r="R273" i="14"/>
  <c r="R274" i="14"/>
  <c r="R275" i="14"/>
  <c r="R276" i="14"/>
  <c r="R277" i="14"/>
  <c r="R278" i="14"/>
  <c r="R279" i="14"/>
  <c r="R280" i="14"/>
  <c r="R281" i="14"/>
  <c r="R282" i="14"/>
  <c r="R283" i="14"/>
  <c r="R284" i="14"/>
  <c r="R285" i="14"/>
  <c r="R286" i="14"/>
  <c r="R288" i="14"/>
  <c r="R289" i="14"/>
  <c r="R290" i="14"/>
  <c r="R291" i="14"/>
  <c r="R292" i="14"/>
  <c r="R293" i="14"/>
  <c r="R294" i="14"/>
  <c r="R295" i="14"/>
  <c r="R296" i="14"/>
  <c r="R297" i="14"/>
  <c r="R298" i="14"/>
  <c r="R299" i="14"/>
  <c r="R300" i="14"/>
  <c r="R301" i="14"/>
  <c r="R302" i="14"/>
  <c r="R303" i="14"/>
  <c r="R304" i="14"/>
  <c r="R305" i="14"/>
  <c r="R306" i="14"/>
  <c r="R307" i="14"/>
  <c r="R308" i="14"/>
  <c r="R309" i="14"/>
  <c r="R310" i="14"/>
  <c r="R311" i="14"/>
  <c r="R312" i="14"/>
  <c r="R313" i="14"/>
  <c r="R314" i="14"/>
  <c r="R315" i="14"/>
  <c r="R316" i="14"/>
  <c r="R317" i="14"/>
  <c r="R318" i="14"/>
  <c r="R319" i="14"/>
  <c r="R321" i="14"/>
  <c r="R322" i="14"/>
  <c r="R323" i="14"/>
  <c r="R324" i="14"/>
  <c r="R325" i="14"/>
  <c r="R326" i="14"/>
  <c r="R327" i="14"/>
  <c r="R328" i="14"/>
  <c r="R329" i="14"/>
  <c r="R330" i="14"/>
  <c r="R331" i="14"/>
  <c r="R332" i="14"/>
  <c r="R333" i="14"/>
  <c r="R334" i="14"/>
  <c r="R335" i="14"/>
  <c r="R336" i="14"/>
  <c r="R337" i="14"/>
  <c r="R338" i="14"/>
  <c r="R339" i="14"/>
  <c r="R340" i="14"/>
  <c r="R341" i="14"/>
  <c r="R342" i="14"/>
  <c r="R343" i="14"/>
  <c r="R344" i="14"/>
  <c r="R345" i="14"/>
  <c r="R346" i="14"/>
  <c r="R347" i="14"/>
  <c r="R348" i="14"/>
  <c r="R349" i="14"/>
  <c r="R350" i="14"/>
  <c r="R351" i="14"/>
  <c r="R352" i="14"/>
  <c r="R354" i="14"/>
  <c r="R355" i="14"/>
  <c r="R356" i="14"/>
  <c r="R357" i="14"/>
  <c r="R358" i="14"/>
  <c r="R359" i="14"/>
  <c r="R361" i="14"/>
  <c r="R362" i="14"/>
  <c r="R363" i="14"/>
  <c r="R364" i="14"/>
  <c r="R365" i="14"/>
  <c r="R366" i="14"/>
  <c r="R367" i="14"/>
  <c r="R368" i="14"/>
  <c r="R369" i="14"/>
  <c r="R370" i="14"/>
  <c r="R371" i="14"/>
  <c r="R372" i="14"/>
  <c r="R374" i="14"/>
  <c r="R375" i="14"/>
  <c r="R376" i="14"/>
  <c r="R377" i="14"/>
  <c r="R378" i="14"/>
  <c r="R379" i="14"/>
  <c r="R380" i="14"/>
  <c r="R381" i="14"/>
  <c r="R382" i="14"/>
  <c r="R383" i="14"/>
  <c r="R384" i="14"/>
  <c r="R385" i="14"/>
  <c r="R386" i="14"/>
  <c r="R387" i="14"/>
  <c r="R388" i="14"/>
  <c r="R389" i="14"/>
  <c r="R390" i="14"/>
  <c r="R391" i="14"/>
  <c r="R392" i="14"/>
  <c r="R393" i="14"/>
  <c r="R394" i="14"/>
  <c r="R395" i="14"/>
  <c r="R397" i="14"/>
  <c r="R398" i="14"/>
  <c r="R399" i="14"/>
  <c r="R400" i="14"/>
  <c r="R401" i="14"/>
  <c r="R402" i="14"/>
  <c r="R404" i="14"/>
  <c r="R405" i="14"/>
  <c r="R406" i="14"/>
  <c r="R407" i="14"/>
  <c r="R408" i="14"/>
  <c r="R409" i="14"/>
  <c r="R410" i="14"/>
  <c r="R411" i="14"/>
  <c r="R412" i="14"/>
  <c r="R413" i="14"/>
  <c r="R414" i="14"/>
  <c r="R415" i="14"/>
  <c r="R416" i="14"/>
  <c r="R417" i="14"/>
  <c r="R418" i="14"/>
  <c r="R419" i="14"/>
  <c r="R420" i="14"/>
  <c r="R421" i="14"/>
  <c r="R422" i="14"/>
  <c r="R423" i="14"/>
  <c r="R424" i="14"/>
  <c r="R425" i="14"/>
  <c r="R426" i="14"/>
  <c r="R427" i="14"/>
  <c r="R428" i="14"/>
  <c r="R429" i="14"/>
  <c r="R430" i="14"/>
  <c r="R431" i="14"/>
  <c r="R432" i="14"/>
  <c r="R433" i="14"/>
  <c r="R434" i="14"/>
  <c r="R435" i="14"/>
  <c r="R436" i="14"/>
  <c r="R437" i="14"/>
  <c r="R438" i="14"/>
  <c r="R439" i="14"/>
  <c r="R440" i="14"/>
  <c r="R441" i="14"/>
  <c r="R442" i="14"/>
  <c r="R443" i="14"/>
  <c r="R444" i="14"/>
  <c r="R445" i="14"/>
  <c r="R446" i="14"/>
  <c r="R447" i="14"/>
  <c r="R448" i="14"/>
  <c r="R449" i="14"/>
  <c r="R451" i="14"/>
  <c r="R452" i="14"/>
  <c r="R453" i="14"/>
  <c r="R454" i="14"/>
  <c r="R455" i="14"/>
  <c r="R456" i="14"/>
  <c r="R457" i="14"/>
  <c r="R458" i="14"/>
  <c r="R459" i="14"/>
  <c r="R460" i="14"/>
  <c r="R461" i="14"/>
  <c r="R462" i="14"/>
  <c r="R463" i="14"/>
  <c r="R464" i="14"/>
  <c r="R465" i="14"/>
  <c r="R466" i="14"/>
  <c r="R467" i="14"/>
  <c r="R468" i="14"/>
  <c r="R469" i="14"/>
  <c r="R470" i="14"/>
  <c r="R471" i="14"/>
  <c r="R472" i="14"/>
  <c r="R473" i="14"/>
  <c r="R474" i="14"/>
  <c r="R475" i="14"/>
  <c r="R476" i="14"/>
  <c r="R477" i="14"/>
  <c r="R478" i="14"/>
  <c r="R480" i="14"/>
  <c r="R481" i="14"/>
  <c r="R482" i="14"/>
  <c r="R483" i="14"/>
  <c r="R484" i="14"/>
  <c r="R485" i="14"/>
  <c r="R486" i="14"/>
  <c r="R487" i="14"/>
  <c r="R488" i="14"/>
  <c r="R489" i="14"/>
  <c r="R490" i="14"/>
  <c r="R491" i="14"/>
  <c r="R492" i="14"/>
  <c r="R493" i="14"/>
  <c r="R494" i="14"/>
  <c r="R495" i="14"/>
  <c r="R496" i="14"/>
  <c r="R497" i="14"/>
  <c r="R498" i="14"/>
  <c r="R499" i="14"/>
  <c r="R500" i="14"/>
  <c r="R501" i="14"/>
  <c r="R502" i="14"/>
  <c r="R503" i="14"/>
  <c r="R504" i="14"/>
  <c r="R505" i="14"/>
  <c r="R506" i="14"/>
  <c r="R507" i="14"/>
  <c r="R508" i="14"/>
  <c r="R509" i="14"/>
  <c r="R510" i="14"/>
  <c r="R511" i="14"/>
  <c r="R512" i="14"/>
  <c r="R513" i="14"/>
  <c r="R515" i="14"/>
  <c r="R516" i="14"/>
  <c r="R517" i="14"/>
  <c r="R518" i="14"/>
  <c r="R519" i="14"/>
  <c r="R520" i="14"/>
  <c r="R521" i="14"/>
  <c r="R522" i="14"/>
  <c r="R523" i="14"/>
  <c r="R524" i="14"/>
  <c r="R525" i="14"/>
  <c r="R526" i="14"/>
  <c r="R527" i="14"/>
  <c r="R528" i="14"/>
  <c r="R529" i="14"/>
  <c r="R530" i="14"/>
  <c r="R531" i="14"/>
  <c r="R532" i="14"/>
  <c r="R533" i="14"/>
  <c r="R534" i="14"/>
  <c r="R535" i="14"/>
  <c r="R536" i="14"/>
  <c r="R537" i="14"/>
  <c r="R538" i="14"/>
  <c r="R539" i="14"/>
  <c r="R540" i="14"/>
  <c r="R541" i="14"/>
  <c r="R542" i="14"/>
  <c r="R543" i="14"/>
  <c r="R544" i="14"/>
  <c r="R545" i="14"/>
  <c r="R546" i="14"/>
  <c r="R547" i="14"/>
  <c r="R548" i="14"/>
  <c r="R549" i="14"/>
  <c r="R550" i="14"/>
  <c r="R551" i="14"/>
  <c r="R552" i="14"/>
  <c r="R553" i="14"/>
  <c r="R554" i="14"/>
  <c r="R555" i="14"/>
  <c r="R556" i="14"/>
  <c r="R557" i="14"/>
  <c r="R558" i="14"/>
  <c r="R559" i="14"/>
  <c r="R560" i="14"/>
  <c r="R561" i="14"/>
  <c r="R562" i="14"/>
  <c r="R563" i="14"/>
  <c r="R564" i="14"/>
  <c r="R565" i="14"/>
  <c r="R566" i="14"/>
  <c r="R568" i="14"/>
  <c r="R569" i="14"/>
  <c r="R570" i="14"/>
  <c r="R571" i="14"/>
  <c r="R572" i="14"/>
  <c r="R573" i="14"/>
  <c r="R574" i="14"/>
  <c r="R575" i="14"/>
  <c r="R576" i="14"/>
  <c r="R577" i="14"/>
  <c r="R578" i="14"/>
  <c r="R579" i="14"/>
  <c r="R580" i="14"/>
  <c r="R581" i="14"/>
  <c r="R582" i="14"/>
  <c r="R583" i="14"/>
  <c r="R584" i="14"/>
  <c r="Q584" i="14"/>
  <c r="I583" i="14"/>
  <c r="J583" i="14"/>
  <c r="I582" i="14"/>
  <c r="J582" i="14"/>
  <c r="I578" i="14"/>
  <c r="J578" i="14"/>
  <c r="I577" i="14"/>
  <c r="J577" i="14"/>
  <c r="I573" i="14"/>
  <c r="J573" i="14"/>
  <c r="I572" i="14"/>
  <c r="J572" i="14"/>
  <c r="I566" i="14"/>
  <c r="J566" i="14"/>
  <c r="I565" i="14"/>
  <c r="J565" i="14"/>
  <c r="I561" i="14"/>
  <c r="J561" i="14"/>
  <c r="I560" i="14"/>
  <c r="J560" i="14"/>
  <c r="I556" i="14"/>
  <c r="J556" i="14"/>
  <c r="I555" i="14"/>
  <c r="J555" i="14"/>
  <c r="I551" i="14"/>
  <c r="J551" i="14"/>
  <c r="I550" i="14"/>
  <c r="J550" i="14"/>
  <c r="I547" i="14"/>
  <c r="J547" i="14"/>
  <c r="I546" i="14"/>
  <c r="J546" i="14"/>
  <c r="I543" i="14"/>
  <c r="J543" i="14"/>
  <c r="I542" i="14"/>
  <c r="J542" i="14"/>
  <c r="I538" i="14"/>
  <c r="J538" i="14"/>
  <c r="I537" i="14"/>
  <c r="J537" i="14"/>
  <c r="I533" i="14"/>
  <c r="J533" i="14"/>
  <c r="I532" i="14"/>
  <c r="J532" i="14"/>
  <c r="I529" i="14"/>
  <c r="J529" i="14"/>
  <c r="I528" i="14"/>
  <c r="J528" i="14"/>
  <c r="I524" i="14"/>
  <c r="J524" i="14"/>
  <c r="I523" i="14"/>
  <c r="J523" i="14"/>
  <c r="I520" i="14"/>
  <c r="J520" i="14"/>
  <c r="I519" i="14"/>
  <c r="J519" i="14"/>
  <c r="I513" i="14"/>
  <c r="J513" i="14"/>
  <c r="I512" i="14"/>
  <c r="J512" i="14"/>
  <c r="I509" i="14"/>
  <c r="J509" i="14"/>
  <c r="I508" i="14"/>
  <c r="J508" i="14"/>
  <c r="I505" i="14"/>
  <c r="J505" i="14"/>
  <c r="I504" i="14"/>
  <c r="J504" i="14"/>
  <c r="I500" i="14"/>
  <c r="J500" i="14"/>
  <c r="I499" i="14"/>
  <c r="J499" i="14"/>
  <c r="I495" i="14"/>
  <c r="J495" i="14"/>
  <c r="I494" i="14"/>
  <c r="J494" i="14"/>
  <c r="I490" i="14"/>
  <c r="J490" i="14"/>
  <c r="I489" i="14"/>
  <c r="J489" i="14"/>
  <c r="I485" i="14"/>
  <c r="J485" i="14"/>
  <c r="I484" i="14"/>
  <c r="J484" i="14"/>
  <c r="I478" i="14"/>
  <c r="J478" i="14"/>
  <c r="I477" i="14"/>
  <c r="J477" i="14"/>
  <c r="I473" i="14"/>
  <c r="J473" i="14"/>
  <c r="I472" i="14"/>
  <c r="J472" i="14"/>
  <c r="I468" i="14"/>
  <c r="J468" i="14"/>
  <c r="I467" i="14"/>
  <c r="J467" i="14"/>
  <c r="I462" i="14"/>
  <c r="J462" i="14"/>
  <c r="I461" i="14"/>
  <c r="J461" i="14"/>
  <c r="I456" i="14"/>
  <c r="J456" i="14"/>
  <c r="I455" i="14"/>
  <c r="J455" i="14"/>
  <c r="I449" i="14"/>
  <c r="J449" i="14"/>
  <c r="I448" i="14"/>
  <c r="J448" i="14"/>
  <c r="I445" i="14"/>
  <c r="J445" i="14"/>
  <c r="I444" i="14"/>
  <c r="J444" i="14"/>
  <c r="I439" i="14"/>
  <c r="J439" i="14"/>
  <c r="I438" i="14"/>
  <c r="J438" i="14"/>
  <c r="I434" i="14"/>
  <c r="J434" i="14"/>
  <c r="I433" i="14"/>
  <c r="J433" i="14"/>
  <c r="I430" i="14"/>
  <c r="J430" i="14"/>
  <c r="I429" i="14"/>
  <c r="J429" i="14"/>
  <c r="I424" i="14"/>
  <c r="J424" i="14"/>
  <c r="I423" i="14"/>
  <c r="J423" i="14"/>
  <c r="I419" i="14"/>
  <c r="J419" i="14"/>
  <c r="I418" i="14"/>
  <c r="J418" i="14"/>
  <c r="I414" i="14"/>
  <c r="J414" i="14"/>
  <c r="I413" i="14"/>
  <c r="J413" i="14"/>
  <c r="I409" i="14"/>
  <c r="J409" i="14"/>
  <c r="I408" i="14"/>
  <c r="J408" i="14"/>
  <c r="I402" i="14"/>
  <c r="J402" i="14"/>
  <c r="I401" i="14"/>
  <c r="J401" i="14"/>
  <c r="I395" i="14"/>
  <c r="J395" i="14"/>
  <c r="I394" i="14"/>
  <c r="J394" i="14"/>
  <c r="I389" i="14"/>
  <c r="J389" i="14"/>
  <c r="I388" i="14"/>
  <c r="J388" i="14"/>
  <c r="I385" i="14"/>
  <c r="J385" i="14"/>
  <c r="I384" i="14"/>
  <c r="J384" i="14"/>
  <c r="I379" i="14"/>
  <c r="J379" i="14"/>
  <c r="I378" i="14"/>
  <c r="J378" i="14"/>
  <c r="I372" i="14"/>
  <c r="J372" i="14"/>
  <c r="I371" i="14"/>
  <c r="J371" i="14"/>
  <c r="I366" i="14"/>
  <c r="J366" i="14"/>
  <c r="I365" i="14"/>
  <c r="J365" i="14"/>
  <c r="I359" i="14"/>
  <c r="J359" i="14"/>
  <c r="I358" i="14"/>
  <c r="J358" i="14"/>
  <c r="I352" i="14"/>
  <c r="J352" i="14"/>
  <c r="I351" i="14"/>
  <c r="J351" i="14"/>
  <c r="I346" i="14"/>
  <c r="J346" i="14"/>
  <c r="I345" i="14"/>
  <c r="J345" i="14"/>
  <c r="I341" i="14"/>
  <c r="J341" i="14"/>
  <c r="I340" i="14"/>
  <c r="J340" i="14"/>
  <c r="I336" i="14"/>
  <c r="J336" i="14"/>
  <c r="I335" i="14"/>
  <c r="J335" i="14"/>
  <c r="I331" i="14"/>
  <c r="J331" i="14"/>
  <c r="I330" i="14"/>
  <c r="J330" i="14"/>
  <c r="I326" i="14"/>
  <c r="J326" i="14"/>
  <c r="I325" i="14"/>
  <c r="J325" i="14"/>
  <c r="I319" i="14"/>
  <c r="J319" i="14"/>
  <c r="I318" i="14"/>
  <c r="J318" i="14"/>
  <c r="I314" i="14"/>
  <c r="J314" i="14"/>
  <c r="I313" i="14"/>
  <c r="J313" i="14"/>
  <c r="I308" i="14"/>
  <c r="J308" i="14"/>
  <c r="I307" i="14"/>
  <c r="J307" i="14"/>
  <c r="I303" i="14"/>
  <c r="J303" i="14"/>
  <c r="I302" i="14"/>
  <c r="J302" i="14"/>
  <c r="I298" i="14"/>
  <c r="J298" i="14"/>
  <c r="I297" i="14"/>
  <c r="J297" i="14"/>
  <c r="I293" i="14"/>
  <c r="J293" i="14"/>
  <c r="I292" i="14"/>
  <c r="J292" i="14"/>
  <c r="I286" i="14"/>
  <c r="J286" i="14"/>
  <c r="I285" i="14"/>
  <c r="J285" i="14"/>
  <c r="I281" i="14"/>
  <c r="J281" i="14"/>
  <c r="I280" i="14"/>
  <c r="J280" i="14"/>
  <c r="I276" i="14"/>
  <c r="J276" i="14"/>
  <c r="I275" i="14"/>
  <c r="J275" i="14"/>
  <c r="I271" i="14"/>
  <c r="J271" i="14"/>
  <c r="I270" i="14"/>
  <c r="J270" i="14"/>
  <c r="I266" i="14"/>
  <c r="J266" i="14"/>
  <c r="I265" i="14"/>
  <c r="J265" i="14"/>
  <c r="I260" i="14"/>
  <c r="J260" i="14"/>
  <c r="I259" i="14"/>
  <c r="J259" i="14"/>
  <c r="I255" i="14"/>
  <c r="J255" i="14"/>
  <c r="I254" i="14"/>
  <c r="J254" i="14"/>
  <c r="I250" i="14"/>
  <c r="J250" i="14"/>
  <c r="I249" i="14"/>
  <c r="J249" i="14"/>
  <c r="I245" i="14"/>
  <c r="J245" i="14"/>
  <c r="I244" i="14"/>
  <c r="J244" i="14"/>
  <c r="I239" i="14"/>
  <c r="J239" i="14"/>
  <c r="I238" i="14"/>
  <c r="J238" i="14"/>
  <c r="I234" i="14"/>
  <c r="J234" i="14"/>
  <c r="I233" i="14"/>
  <c r="J233" i="14"/>
  <c r="I222" i="14"/>
  <c r="J222" i="14"/>
  <c r="I221" i="14"/>
  <c r="J221" i="14"/>
  <c r="I216" i="14"/>
  <c r="J216" i="14"/>
  <c r="I215" i="14"/>
  <c r="J215" i="14"/>
  <c r="I209" i="14"/>
  <c r="J209" i="14"/>
  <c r="I208" i="14"/>
  <c r="J208" i="14"/>
  <c r="I203" i="14"/>
  <c r="J203" i="14"/>
  <c r="I202" i="14"/>
  <c r="J202" i="14"/>
  <c r="I199" i="14"/>
  <c r="J199" i="14"/>
  <c r="I198" i="14"/>
  <c r="J198" i="14"/>
  <c r="I195" i="14"/>
  <c r="J195" i="14"/>
  <c r="I194" i="14"/>
  <c r="J194" i="14"/>
  <c r="I188" i="14"/>
  <c r="J188" i="14"/>
  <c r="I187" i="14"/>
  <c r="J187" i="14"/>
  <c r="I184" i="14"/>
  <c r="J184" i="14"/>
  <c r="I183" i="14"/>
  <c r="J183" i="14"/>
  <c r="I178" i="14"/>
  <c r="J178" i="14"/>
  <c r="I177" i="14"/>
  <c r="J177" i="14"/>
  <c r="I172" i="14"/>
  <c r="J172" i="14"/>
  <c r="I171" i="14"/>
  <c r="J171" i="14"/>
  <c r="I166" i="14"/>
  <c r="J166" i="14"/>
  <c r="I165" i="14"/>
  <c r="J165" i="14"/>
  <c r="I85" i="14"/>
  <c r="J85" i="14"/>
  <c r="I60" i="14"/>
  <c r="J60" i="14"/>
  <c r="I159" i="14"/>
  <c r="J159" i="14"/>
  <c r="I158" i="14"/>
  <c r="J158" i="14"/>
  <c r="I154" i="14"/>
  <c r="J154" i="14"/>
  <c r="I153" i="14"/>
  <c r="J153" i="14"/>
  <c r="I149" i="14"/>
  <c r="J149" i="14"/>
  <c r="I148" i="14"/>
  <c r="J148" i="14"/>
  <c r="I145" i="14"/>
  <c r="J145" i="14"/>
  <c r="I144" i="14"/>
  <c r="J144" i="14"/>
  <c r="I141" i="14"/>
  <c r="J141" i="14"/>
  <c r="I140" i="14"/>
  <c r="J140" i="14"/>
  <c r="I136" i="14"/>
  <c r="J136" i="14"/>
  <c r="I135" i="14"/>
  <c r="J135" i="14"/>
  <c r="I132" i="14"/>
  <c r="J132" i="14"/>
  <c r="I131" i="14"/>
  <c r="J131" i="14"/>
  <c r="I128" i="14"/>
  <c r="J128" i="14"/>
  <c r="I127" i="14"/>
  <c r="J127" i="14"/>
  <c r="I122" i="14"/>
  <c r="J122" i="14"/>
  <c r="I121" i="14"/>
  <c r="J121" i="14"/>
  <c r="I118" i="14"/>
  <c r="J118" i="14"/>
  <c r="I117" i="14"/>
  <c r="J117" i="14"/>
  <c r="I112" i="14"/>
  <c r="J112" i="14"/>
  <c r="I111" i="14"/>
  <c r="J111" i="14"/>
  <c r="I107" i="14"/>
  <c r="J107" i="14"/>
  <c r="I106" i="14"/>
  <c r="J106" i="14"/>
  <c r="I103" i="14"/>
  <c r="J103" i="14"/>
  <c r="I102" i="14"/>
  <c r="J102" i="14"/>
  <c r="I98" i="14"/>
  <c r="J98" i="14"/>
  <c r="I97" i="14"/>
  <c r="J97" i="14"/>
  <c r="I93" i="14"/>
  <c r="J93" i="14"/>
  <c r="I92" i="14"/>
  <c r="J92" i="14"/>
  <c r="I89" i="14"/>
  <c r="J89" i="14"/>
  <c r="I88" i="14"/>
  <c r="J88" i="14"/>
  <c r="I84" i="14"/>
  <c r="J84" i="14"/>
  <c r="I83" i="14"/>
  <c r="J83" i="14"/>
  <c r="I80" i="14"/>
  <c r="J80" i="14"/>
  <c r="I79" i="14"/>
  <c r="J79" i="14"/>
  <c r="I76" i="14"/>
  <c r="J76" i="14"/>
  <c r="I75" i="14"/>
  <c r="J75" i="14"/>
  <c r="I72" i="14"/>
  <c r="J72" i="14"/>
  <c r="I71" i="14"/>
  <c r="J71" i="14"/>
  <c r="I68" i="14"/>
  <c r="J68" i="14"/>
  <c r="I67" i="14"/>
  <c r="J67" i="14"/>
  <c r="I64" i="14"/>
  <c r="J64" i="14"/>
  <c r="I63" i="14"/>
  <c r="J63" i="14"/>
  <c r="I59" i="14"/>
  <c r="J59" i="14"/>
  <c r="I58" i="14"/>
  <c r="J58" i="14"/>
  <c r="I55" i="14"/>
  <c r="J55" i="14"/>
  <c r="I54" i="14"/>
  <c r="J54" i="14"/>
  <c r="I50" i="14"/>
  <c r="J50" i="14"/>
  <c r="I49" i="14"/>
  <c r="J49" i="14"/>
  <c r="I45" i="14"/>
  <c r="J45" i="14"/>
  <c r="I44" i="14"/>
  <c r="J44" i="14"/>
  <c r="I41" i="14"/>
  <c r="J41" i="14"/>
  <c r="I40" i="14"/>
  <c r="J40" i="14"/>
  <c r="I36" i="14"/>
  <c r="J36" i="14"/>
  <c r="I35" i="14"/>
  <c r="J35" i="14"/>
  <c r="I32" i="14"/>
  <c r="J32" i="14"/>
  <c r="I31" i="14"/>
  <c r="J31" i="14"/>
  <c r="I27" i="14"/>
  <c r="J27" i="14"/>
  <c r="I26" i="14"/>
  <c r="J26" i="14"/>
  <c r="I22" i="14"/>
  <c r="J22" i="14"/>
  <c r="I21" i="14"/>
  <c r="J21" i="14"/>
  <c r="I17" i="14"/>
  <c r="J17" i="14"/>
  <c r="I16" i="14"/>
  <c r="J16" i="14"/>
  <c r="A12" i="14"/>
  <c r="A13" i="14" s="1"/>
  <c r="A14" i="14" s="1"/>
  <c r="A15" i="14" s="1"/>
  <c r="A16" i="14" s="1"/>
  <c r="A17" i="14" s="1"/>
  <c r="A18" i="14" s="1"/>
  <c r="J602" i="14"/>
  <c r="I602" i="14"/>
  <c r="H602" i="14"/>
  <c r="M593" i="14"/>
  <c r="J593" i="14"/>
  <c r="I593" i="14"/>
  <c r="H593" i="14"/>
  <c r="H201" i="14"/>
  <c r="J200" i="14"/>
  <c r="I200" i="14"/>
  <c r="H197" i="14"/>
  <c r="J196" i="14"/>
  <c r="I196" i="14"/>
  <c r="H193" i="14"/>
  <c r="J192" i="14"/>
  <c r="I192" i="14"/>
  <c r="J191" i="14"/>
  <c r="J190" i="14" s="1"/>
  <c r="I191" i="14"/>
  <c r="I190" i="14" s="1"/>
  <c r="H207" i="14"/>
  <c r="J206" i="14"/>
  <c r="I206" i="14"/>
  <c r="J205" i="14"/>
  <c r="J204" i="14" s="1"/>
  <c r="I205" i="14"/>
  <c r="I204" i="14" s="1"/>
  <c r="H393" i="14"/>
  <c r="J392" i="14"/>
  <c r="I392" i="14"/>
  <c r="J391" i="14"/>
  <c r="J390" i="14" s="1"/>
  <c r="I391" i="14"/>
  <c r="I390" i="14" s="1"/>
  <c r="H422" i="14"/>
  <c r="J421" i="14"/>
  <c r="I421" i="14"/>
  <c r="J420" i="14"/>
  <c r="I420" i="14"/>
  <c r="H417" i="14"/>
  <c r="J416" i="14"/>
  <c r="I416" i="14"/>
  <c r="J415" i="14"/>
  <c r="I415" i="14"/>
  <c r="H412" i="14"/>
  <c r="J411" i="14"/>
  <c r="I411" i="14"/>
  <c r="J410" i="14"/>
  <c r="I410" i="14"/>
  <c r="H407" i="14"/>
  <c r="J406" i="14"/>
  <c r="I406" i="14"/>
  <c r="J405" i="14"/>
  <c r="I405" i="14"/>
  <c r="H581" i="14"/>
  <c r="H580" i="14" s="1"/>
  <c r="J580" i="14"/>
  <c r="I580" i="14"/>
  <c r="J579" i="14"/>
  <c r="I579" i="14"/>
  <c r="H571" i="14"/>
  <c r="H570" i="14" s="1"/>
  <c r="J570" i="14"/>
  <c r="I570" i="14"/>
  <c r="J569" i="14"/>
  <c r="I569" i="14"/>
  <c r="H576" i="14"/>
  <c r="H575" i="14" s="1"/>
  <c r="J575" i="14"/>
  <c r="I575" i="14"/>
  <c r="J574" i="14"/>
  <c r="I574" i="14"/>
  <c r="H437" i="14"/>
  <c r="J436" i="14"/>
  <c r="I436" i="14"/>
  <c r="J435" i="14"/>
  <c r="I435" i="14"/>
  <c r="H432" i="14"/>
  <c r="J431" i="14"/>
  <c r="I431" i="14"/>
  <c r="H428" i="14"/>
  <c r="J427" i="14"/>
  <c r="I427" i="14"/>
  <c r="J426" i="14"/>
  <c r="I426" i="14"/>
  <c r="H34" i="14"/>
  <c r="J33" i="14"/>
  <c r="I33" i="14"/>
  <c r="H30" i="14"/>
  <c r="J29" i="14"/>
  <c r="I29" i="14"/>
  <c r="J28" i="14"/>
  <c r="I28" i="14"/>
  <c r="H48" i="14"/>
  <c r="J47" i="14"/>
  <c r="I47" i="14"/>
  <c r="J46" i="14"/>
  <c r="I46" i="14"/>
  <c r="H25" i="14"/>
  <c r="J24" i="14"/>
  <c r="I24" i="14"/>
  <c r="J23" i="14"/>
  <c r="I23" i="14"/>
  <c r="H157" i="14"/>
  <c r="J156" i="14"/>
  <c r="I156" i="14"/>
  <c r="J155" i="14"/>
  <c r="I155" i="14"/>
  <c r="H152" i="14"/>
  <c r="J151" i="14"/>
  <c r="I151" i="14"/>
  <c r="J150" i="14"/>
  <c r="I150" i="14"/>
  <c r="H147" i="14"/>
  <c r="J146" i="14"/>
  <c r="I146" i="14"/>
  <c r="H143" i="14"/>
  <c r="J142" i="14"/>
  <c r="I142" i="14"/>
  <c r="H139" i="14"/>
  <c r="J138" i="14"/>
  <c r="I138" i="14"/>
  <c r="J137" i="14"/>
  <c r="I137" i="14"/>
  <c r="H134" i="14"/>
  <c r="J133" i="14"/>
  <c r="I133" i="14"/>
  <c r="H130" i="14"/>
  <c r="J129" i="14"/>
  <c r="I129" i="14"/>
  <c r="H126" i="14"/>
  <c r="J125" i="14"/>
  <c r="I125" i="14"/>
  <c r="J124" i="14"/>
  <c r="I124" i="14"/>
  <c r="H120" i="14"/>
  <c r="J119" i="14"/>
  <c r="I119" i="14"/>
  <c r="H116" i="14"/>
  <c r="J115" i="14"/>
  <c r="I115" i="14"/>
  <c r="J114" i="14"/>
  <c r="J113" i="14" s="1"/>
  <c r="I114" i="14"/>
  <c r="I113" i="14" s="1"/>
  <c r="H105" i="14"/>
  <c r="J104" i="14"/>
  <c r="I104" i="14"/>
  <c r="H101" i="14"/>
  <c r="J100" i="14"/>
  <c r="I100" i="14"/>
  <c r="J99" i="14"/>
  <c r="I99" i="14"/>
  <c r="H96" i="14"/>
  <c r="J95" i="14"/>
  <c r="I95" i="14"/>
  <c r="J94" i="14"/>
  <c r="I94" i="14"/>
  <c r="H91" i="14"/>
  <c r="J90" i="14"/>
  <c r="I90" i="14"/>
  <c r="H82" i="14"/>
  <c r="J81" i="14"/>
  <c r="I81" i="14"/>
  <c r="H78" i="14"/>
  <c r="J77" i="14"/>
  <c r="I77" i="14"/>
  <c r="H74" i="14"/>
  <c r="J73" i="14"/>
  <c r="I73" i="14"/>
  <c r="H43" i="14"/>
  <c r="J42" i="14"/>
  <c r="I42" i="14"/>
  <c r="H39" i="14"/>
  <c r="J38" i="14"/>
  <c r="I38" i="14"/>
  <c r="J37" i="14"/>
  <c r="I37" i="14"/>
  <c r="H20" i="14"/>
  <c r="J19" i="14"/>
  <c r="I19" i="14"/>
  <c r="J18" i="14"/>
  <c r="I18" i="14"/>
  <c r="H110" i="14"/>
  <c r="J109" i="14"/>
  <c r="I109" i="14"/>
  <c r="J108" i="14"/>
  <c r="I108" i="14"/>
  <c r="H87" i="14"/>
  <c r="J86" i="14"/>
  <c r="I86" i="14"/>
  <c r="H70" i="14"/>
  <c r="J69" i="14"/>
  <c r="I69" i="14"/>
  <c r="H66" i="14"/>
  <c r="J65" i="14"/>
  <c r="I65" i="14"/>
  <c r="H62" i="14"/>
  <c r="J61" i="14"/>
  <c r="I61" i="14"/>
  <c r="H57" i="14"/>
  <c r="J56" i="14"/>
  <c r="I56" i="14"/>
  <c r="H53" i="14"/>
  <c r="J52" i="14"/>
  <c r="I52" i="14"/>
  <c r="J51" i="14"/>
  <c r="I51" i="14"/>
  <c r="H15" i="14"/>
  <c r="J14" i="14"/>
  <c r="J13" i="14" s="1"/>
  <c r="I14" i="14"/>
  <c r="I13" i="14" s="1"/>
  <c r="H186" i="14"/>
  <c r="J185" i="14"/>
  <c r="I185" i="14"/>
  <c r="H182" i="14"/>
  <c r="J181" i="14"/>
  <c r="I181" i="14"/>
  <c r="J180" i="14"/>
  <c r="J179" i="14" s="1"/>
  <c r="I180" i="14"/>
  <c r="I179" i="14" s="1"/>
  <c r="H170" i="14"/>
  <c r="J169" i="14"/>
  <c r="I169" i="14"/>
  <c r="J168" i="14"/>
  <c r="J167" i="14" s="1"/>
  <c r="I168" i="14"/>
  <c r="I167" i="14" s="1"/>
  <c r="H176" i="14"/>
  <c r="J175" i="14"/>
  <c r="I175" i="14"/>
  <c r="J174" i="14"/>
  <c r="J173" i="14" s="1"/>
  <c r="I174" i="14"/>
  <c r="I173" i="14" s="1"/>
  <c r="H498" i="14"/>
  <c r="H497" i="14" s="1"/>
  <c r="J497" i="14"/>
  <c r="I497" i="14"/>
  <c r="J496" i="14"/>
  <c r="I496" i="14"/>
  <c r="H493" i="14"/>
  <c r="J492" i="14"/>
  <c r="I492" i="14"/>
  <c r="J491" i="14"/>
  <c r="I491" i="14"/>
  <c r="H488" i="14"/>
  <c r="H487" i="14" s="1"/>
  <c r="J487" i="14"/>
  <c r="I487" i="14"/>
  <c r="J486" i="14"/>
  <c r="I486" i="14"/>
  <c r="H511" i="14"/>
  <c r="H510" i="14" s="1"/>
  <c r="J510" i="14"/>
  <c r="I510" i="14"/>
  <c r="H507" i="14"/>
  <c r="H506" i="14" s="1"/>
  <c r="J506" i="14"/>
  <c r="I506" i="14"/>
  <c r="H503" i="14"/>
  <c r="H502" i="14" s="1"/>
  <c r="J502" i="14"/>
  <c r="I502" i="14"/>
  <c r="J501" i="14"/>
  <c r="I501" i="14"/>
  <c r="H483" i="14"/>
  <c r="J482" i="14"/>
  <c r="I482" i="14"/>
  <c r="J481" i="14"/>
  <c r="I481" i="14"/>
  <c r="H306" i="14"/>
  <c r="J305" i="14"/>
  <c r="I305" i="14"/>
  <c r="J304" i="14"/>
  <c r="I304" i="14"/>
  <c r="H301" i="14"/>
  <c r="J300" i="14"/>
  <c r="I300" i="14"/>
  <c r="J299" i="14"/>
  <c r="I299" i="14"/>
  <c r="H296" i="14"/>
  <c r="J295" i="14"/>
  <c r="I295" i="14"/>
  <c r="J294" i="14"/>
  <c r="I294" i="14"/>
  <c r="H291" i="14"/>
  <c r="J290" i="14"/>
  <c r="I290" i="14"/>
  <c r="J289" i="14"/>
  <c r="I289" i="14"/>
  <c r="H350" i="14"/>
  <c r="J349" i="14"/>
  <c r="I349" i="14"/>
  <c r="J348" i="14"/>
  <c r="I348" i="14"/>
  <c r="I347" i="14" s="1"/>
  <c r="J347" i="14"/>
  <c r="H164" i="14"/>
  <c r="J163" i="14"/>
  <c r="I163" i="14"/>
  <c r="J162" i="14"/>
  <c r="J161" i="14" s="1"/>
  <c r="I162" i="14"/>
  <c r="I161" i="14" s="1"/>
  <c r="H279" i="14"/>
  <c r="J278" i="14"/>
  <c r="I278" i="14"/>
  <c r="J277" i="14"/>
  <c r="I277" i="14"/>
  <c r="H284" i="14"/>
  <c r="J283" i="14"/>
  <c r="I283" i="14"/>
  <c r="J282" i="14"/>
  <c r="I282" i="14"/>
  <c r="H264" i="14"/>
  <c r="J263" i="14"/>
  <c r="I263" i="14"/>
  <c r="J262" i="14"/>
  <c r="I262" i="14"/>
  <c r="H253" i="14"/>
  <c r="J252" i="14"/>
  <c r="I252" i="14"/>
  <c r="J251" i="14"/>
  <c r="I251" i="14"/>
  <c r="H248" i="14"/>
  <c r="J247" i="14"/>
  <c r="I247" i="14"/>
  <c r="J246" i="14"/>
  <c r="I246" i="14"/>
  <c r="H258" i="14"/>
  <c r="J257" i="14"/>
  <c r="I257" i="14"/>
  <c r="J256" i="14"/>
  <c r="I256" i="14"/>
  <c r="H243" i="14"/>
  <c r="J242" i="14"/>
  <c r="I242" i="14"/>
  <c r="J241" i="14"/>
  <c r="I241" i="14"/>
  <c r="H237" i="14"/>
  <c r="J236" i="14"/>
  <c r="I236" i="14"/>
  <c r="J235" i="14"/>
  <c r="I235" i="14"/>
  <c r="H232" i="14"/>
  <c r="H230" i="14" s="1"/>
  <c r="J231" i="14"/>
  <c r="I231" i="14"/>
  <c r="H339" i="14"/>
  <c r="J338" i="14"/>
  <c r="I338" i="14"/>
  <c r="J337" i="14"/>
  <c r="I337" i="14"/>
  <c r="H344" i="14"/>
  <c r="J343" i="14"/>
  <c r="I343" i="14"/>
  <c r="J342" i="14"/>
  <c r="I342" i="14"/>
  <c r="H334" i="14"/>
  <c r="J333" i="14"/>
  <c r="I333" i="14"/>
  <c r="J332" i="14"/>
  <c r="I332" i="14"/>
  <c r="H329" i="14"/>
  <c r="J328" i="14"/>
  <c r="I328" i="14"/>
  <c r="J327" i="14"/>
  <c r="I327" i="14"/>
  <c r="H324" i="14"/>
  <c r="J323" i="14"/>
  <c r="I323" i="14"/>
  <c r="J322" i="14"/>
  <c r="I322" i="14"/>
  <c r="H317" i="14"/>
  <c r="J316" i="14"/>
  <c r="I316" i="14"/>
  <c r="J315" i="14"/>
  <c r="I315" i="14"/>
  <c r="H312" i="14"/>
  <c r="J311" i="14"/>
  <c r="I311" i="14"/>
  <c r="J310" i="14"/>
  <c r="I310" i="14"/>
  <c r="H274" i="14"/>
  <c r="J273" i="14"/>
  <c r="I273" i="14"/>
  <c r="J272" i="14"/>
  <c r="I272" i="14"/>
  <c r="H269" i="14"/>
  <c r="J268" i="14"/>
  <c r="I268" i="14"/>
  <c r="J267" i="14"/>
  <c r="I267" i="14"/>
  <c r="H400" i="14"/>
  <c r="J399" i="14"/>
  <c r="I399" i="14"/>
  <c r="J398" i="14"/>
  <c r="J397" i="14" s="1"/>
  <c r="J396" i="14" s="1"/>
  <c r="I398" i="14"/>
  <c r="I397" i="14" s="1"/>
  <c r="I396" i="14" s="1"/>
  <c r="H357" i="14"/>
  <c r="J356" i="14"/>
  <c r="I356" i="14"/>
  <c r="J355" i="14"/>
  <c r="J354" i="14" s="1"/>
  <c r="J353" i="14" s="1"/>
  <c r="I355" i="14"/>
  <c r="I354" i="14" s="1"/>
  <c r="I353" i="14" s="1"/>
  <c r="H364" i="14"/>
  <c r="J363" i="14"/>
  <c r="I363" i="14"/>
  <c r="J362" i="14"/>
  <c r="J361" i="14" s="1"/>
  <c r="I362" i="14"/>
  <c r="I361" i="14" s="1"/>
  <c r="H370" i="14"/>
  <c r="J369" i="14"/>
  <c r="I369" i="14"/>
  <c r="J368" i="14"/>
  <c r="J367" i="14" s="1"/>
  <c r="I368" i="14"/>
  <c r="I367" i="14" s="1"/>
  <c r="H387" i="14"/>
  <c r="J386" i="14"/>
  <c r="I386" i="14"/>
  <c r="H383" i="14"/>
  <c r="J382" i="14"/>
  <c r="I382" i="14"/>
  <c r="J380" i="14"/>
  <c r="H377" i="14"/>
  <c r="J376" i="14"/>
  <c r="I376" i="14"/>
  <c r="J375" i="14"/>
  <c r="J374" i="14" s="1"/>
  <c r="I375" i="14"/>
  <c r="I374" i="14" s="1"/>
  <c r="H214" i="14"/>
  <c r="J213" i="14"/>
  <c r="I213" i="14"/>
  <c r="J212" i="14"/>
  <c r="J211" i="14" s="1"/>
  <c r="I212" i="14"/>
  <c r="I211" i="14" s="1"/>
  <c r="H559" i="14"/>
  <c r="H558" i="14" s="1"/>
  <c r="J558" i="14"/>
  <c r="I558" i="14"/>
  <c r="J557" i="14"/>
  <c r="I557" i="14"/>
  <c r="H476" i="14"/>
  <c r="J475" i="14"/>
  <c r="I475" i="14"/>
  <c r="J474" i="14"/>
  <c r="I474" i="14"/>
  <c r="H471" i="14"/>
  <c r="J470" i="14"/>
  <c r="I470" i="14"/>
  <c r="J469" i="14"/>
  <c r="I469" i="14"/>
  <c r="H466" i="14"/>
  <c r="J465" i="14"/>
  <c r="I465" i="14"/>
  <c r="J464" i="14"/>
  <c r="I464" i="14"/>
  <c r="H460" i="14"/>
  <c r="J459" i="14"/>
  <c r="I459" i="14"/>
  <c r="J458" i="14"/>
  <c r="J457" i="14" s="1"/>
  <c r="I458" i="14"/>
  <c r="I457" i="14" s="1"/>
  <c r="H454" i="14"/>
  <c r="J453" i="14"/>
  <c r="I453" i="14"/>
  <c r="J452" i="14"/>
  <c r="J451" i="14" s="1"/>
  <c r="I452" i="14"/>
  <c r="I451" i="14" s="1"/>
  <c r="H447" i="14"/>
  <c r="J446" i="14"/>
  <c r="I446" i="14"/>
  <c r="H443" i="14"/>
  <c r="J442" i="14"/>
  <c r="I442" i="14"/>
  <c r="J441" i="14"/>
  <c r="J440" i="14" s="1"/>
  <c r="I441" i="14"/>
  <c r="I440" i="14" s="1"/>
  <c r="H220" i="14"/>
  <c r="J219" i="14"/>
  <c r="I219" i="14"/>
  <c r="J218" i="14"/>
  <c r="J217" i="14" s="1"/>
  <c r="I218" i="14"/>
  <c r="I217" i="14" s="1"/>
  <c r="H554" i="14"/>
  <c r="H553" i="14" s="1"/>
  <c r="J553" i="14"/>
  <c r="I553" i="14"/>
  <c r="J552" i="14"/>
  <c r="I552" i="14"/>
  <c r="H564" i="14"/>
  <c r="H563" i="14" s="1"/>
  <c r="J563" i="14"/>
  <c r="I563" i="14"/>
  <c r="J562" i="14"/>
  <c r="I562" i="14"/>
  <c r="H549" i="14"/>
  <c r="H548" i="14" s="1"/>
  <c r="J548" i="14"/>
  <c r="I548" i="14"/>
  <c r="H545" i="14"/>
  <c r="H544" i="14" s="1"/>
  <c r="J544" i="14"/>
  <c r="I544" i="14"/>
  <c r="H541" i="14"/>
  <c r="H540" i="14" s="1"/>
  <c r="J540" i="14"/>
  <c r="I540" i="14"/>
  <c r="J539" i="14"/>
  <c r="I539" i="14"/>
  <c r="H531" i="14"/>
  <c r="H530" i="14" s="1"/>
  <c r="J530" i="14"/>
  <c r="I530" i="14"/>
  <c r="H527" i="14"/>
  <c r="H526" i="14" s="1"/>
  <c r="J526" i="14"/>
  <c r="I526" i="14"/>
  <c r="J525" i="14"/>
  <c r="I525" i="14"/>
  <c r="H522" i="14"/>
  <c r="H521" i="14" s="1"/>
  <c r="J521" i="14"/>
  <c r="I521" i="14"/>
  <c r="H518" i="14"/>
  <c r="H517" i="14" s="1"/>
  <c r="J517" i="14"/>
  <c r="I517" i="14"/>
  <c r="J516" i="14"/>
  <c r="I516" i="14"/>
  <c r="H536" i="14"/>
  <c r="H535" i="14" s="1"/>
  <c r="J535" i="14"/>
  <c r="I535" i="14"/>
  <c r="J534" i="14"/>
  <c r="I534" i="14"/>
  <c r="N11" i="14" l="1"/>
  <c r="P223" i="14"/>
  <c r="P585" i="14" s="1"/>
  <c r="J594" i="14" s="1"/>
  <c r="L223" i="14"/>
  <c r="P287" i="14"/>
  <c r="L287" i="14"/>
  <c r="P320" i="14"/>
  <c r="L320" i="14"/>
  <c r="N403" i="14"/>
  <c r="P450" i="14"/>
  <c r="L450" i="14"/>
  <c r="L585" i="14" s="1"/>
  <c r="L596" i="16"/>
  <c r="I447" i="15"/>
  <c r="I446" i="15" s="1"/>
  <c r="I445" i="15" s="1"/>
  <c r="I437" i="15" s="1"/>
  <c r="N450" i="14"/>
  <c r="K11" i="14"/>
  <c r="K585" i="14" s="1"/>
  <c r="M11" i="14"/>
  <c r="O223" i="14"/>
  <c r="O287" i="14"/>
  <c r="O320" i="14"/>
  <c r="O585" i="14" s="1"/>
  <c r="I594" i="14" s="1"/>
  <c r="I595" i="14" s="1"/>
  <c r="K403" i="14"/>
  <c r="M403" i="14"/>
  <c r="O450" i="14"/>
  <c r="I141" i="15"/>
  <c r="I140" i="15" s="1"/>
  <c r="I131" i="15" s="1"/>
  <c r="I130" i="15" s="1"/>
  <c r="Q431" i="16"/>
  <c r="H123" i="16"/>
  <c r="Q123" i="16" s="1"/>
  <c r="Q230" i="16"/>
  <c r="Q137" i="16"/>
  <c r="I308" i="15"/>
  <c r="I307" i="15" s="1"/>
  <c r="I306" i="15" s="1"/>
  <c r="I418" i="15"/>
  <c r="I218" i="15"/>
  <c r="I217" i="15" s="1"/>
  <c r="I216" i="15" s="1"/>
  <c r="I215" i="15" s="1"/>
  <c r="I61" i="15"/>
  <c r="I48" i="15" s="1"/>
  <c r="I12" i="15" s="1"/>
  <c r="I232" i="15"/>
  <c r="I231" i="15" s="1"/>
  <c r="J130" i="15"/>
  <c r="I515" i="14"/>
  <c r="J293" i="16"/>
  <c r="J596" i="16" s="1"/>
  <c r="J610" i="16" s="1"/>
  <c r="J612" i="16" s="1"/>
  <c r="I386" i="15"/>
  <c r="I385" i="15" s="1"/>
  <c r="I346" i="15"/>
  <c r="I339" i="15" s="1"/>
  <c r="I338" i="15" s="1"/>
  <c r="I179" i="15"/>
  <c r="I168" i="15" s="1"/>
  <c r="I167" i="15" s="1"/>
  <c r="I166" i="15" s="1"/>
  <c r="K168" i="15"/>
  <c r="K167" i="15" s="1"/>
  <c r="K166" i="15" s="1"/>
  <c r="K11" i="15" s="1"/>
  <c r="K467" i="15" s="1"/>
  <c r="K481" i="15" s="1"/>
  <c r="K482" i="15" s="1"/>
  <c r="I92" i="15"/>
  <c r="Q550" i="16"/>
  <c r="H293" i="16"/>
  <c r="Q293" i="16" s="1"/>
  <c r="H12" i="16"/>
  <c r="H11" i="16" s="1"/>
  <c r="Q11" i="16" s="1"/>
  <c r="H520" i="16"/>
  <c r="Q520" i="16" s="1"/>
  <c r="Q521" i="16"/>
  <c r="Q12" i="16"/>
  <c r="R596" i="16"/>
  <c r="I456" i="16"/>
  <c r="Q456" i="16" s="1"/>
  <c r="J189" i="14"/>
  <c r="J515" i="14"/>
  <c r="J514" i="14" s="1"/>
  <c r="I189" i="14"/>
  <c r="Q211" i="16"/>
  <c r="H210" i="16"/>
  <c r="J11" i="15"/>
  <c r="J467" i="15" s="1"/>
  <c r="J481" i="15" s="1"/>
  <c r="J483" i="15" s="1"/>
  <c r="H381" i="14"/>
  <c r="H226" i="14"/>
  <c r="I224" i="14"/>
  <c r="H225" i="14"/>
  <c r="J224" i="14"/>
  <c r="A19" i="14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A37" i="14" s="1"/>
  <c r="A38" i="14" s="1"/>
  <c r="A39" i="14" s="1"/>
  <c r="A40" i="14" s="1"/>
  <c r="A41" i="14" s="1"/>
  <c r="A42" i="14" s="1"/>
  <c r="A43" i="14" s="1"/>
  <c r="A44" i="14" s="1"/>
  <c r="A45" i="14" s="1"/>
  <c r="A46" i="14" s="1"/>
  <c r="A47" i="14" s="1"/>
  <c r="A48" i="14" s="1"/>
  <c r="A49" i="14" s="1"/>
  <c r="A50" i="14" s="1"/>
  <c r="A51" i="14" s="1"/>
  <c r="A52" i="14" s="1"/>
  <c r="A53" i="14" s="1"/>
  <c r="A54" i="14" s="1"/>
  <c r="A55" i="14" s="1"/>
  <c r="A56" i="14" s="1"/>
  <c r="A57" i="14" s="1"/>
  <c r="A58" i="14" s="1"/>
  <c r="A59" i="14" s="1"/>
  <c r="A60" i="14" s="1"/>
  <c r="A61" i="14" s="1"/>
  <c r="A62" i="14" s="1"/>
  <c r="A63" i="14" s="1"/>
  <c r="A64" i="14" s="1"/>
  <c r="A65" i="14" s="1"/>
  <c r="A66" i="14" s="1"/>
  <c r="A67" i="14" s="1"/>
  <c r="A68" i="14" s="1"/>
  <c r="A69" i="14" s="1"/>
  <c r="A70" i="14" s="1"/>
  <c r="A71" i="14" s="1"/>
  <c r="A72" i="14" s="1"/>
  <c r="A73" i="14" s="1"/>
  <c r="A74" i="14" s="1"/>
  <c r="A75" i="14" s="1"/>
  <c r="A76" i="14" s="1"/>
  <c r="A77" i="14" s="1"/>
  <c r="A78" i="14" s="1"/>
  <c r="A79" i="14" s="1"/>
  <c r="A80" i="14" s="1"/>
  <c r="A81" i="14" s="1"/>
  <c r="A82" i="14" s="1"/>
  <c r="A83" i="14" s="1"/>
  <c r="A84" i="14" s="1"/>
  <c r="A85" i="14" s="1"/>
  <c r="A86" i="14" s="1"/>
  <c r="A87" i="14" s="1"/>
  <c r="A88" i="14" s="1"/>
  <c r="A89" i="14" s="1"/>
  <c r="A90" i="14" s="1"/>
  <c r="A91" i="14" s="1"/>
  <c r="A92" i="14" s="1"/>
  <c r="A93" i="14" s="1"/>
  <c r="A94" i="14" s="1"/>
  <c r="A95" i="14" s="1"/>
  <c r="A96" i="14" s="1"/>
  <c r="A97" i="14" s="1"/>
  <c r="A98" i="14" s="1"/>
  <c r="A99" i="14" s="1"/>
  <c r="A100" i="14" s="1"/>
  <c r="A101" i="14" s="1"/>
  <c r="A102" i="14" s="1"/>
  <c r="A103" i="14" s="1"/>
  <c r="A104" i="14" s="1"/>
  <c r="A105" i="14" s="1"/>
  <c r="A106" i="14" s="1"/>
  <c r="A107" i="14" s="1"/>
  <c r="A108" i="14" s="1"/>
  <c r="A109" i="14" s="1"/>
  <c r="A110" i="14" s="1"/>
  <c r="A111" i="14" s="1"/>
  <c r="A112" i="14" s="1"/>
  <c r="A113" i="14" s="1"/>
  <c r="A114" i="14" s="1"/>
  <c r="A115" i="14" s="1"/>
  <c r="A116" i="14" s="1"/>
  <c r="A117" i="14" s="1"/>
  <c r="A118" i="14" s="1"/>
  <c r="A119" i="14" s="1"/>
  <c r="A120" i="14" s="1"/>
  <c r="A121" i="14" s="1"/>
  <c r="A122" i="14" s="1"/>
  <c r="A123" i="14" s="1"/>
  <c r="A124" i="14" s="1"/>
  <c r="A125" i="14" s="1"/>
  <c r="A126" i="14" s="1"/>
  <c r="A127" i="14" s="1"/>
  <c r="A128" i="14" s="1"/>
  <c r="A129" i="14" s="1"/>
  <c r="A130" i="14" s="1"/>
  <c r="A131" i="14" s="1"/>
  <c r="A132" i="14" s="1"/>
  <c r="A133" i="14" s="1"/>
  <c r="A134" i="14" s="1"/>
  <c r="A135" i="14" s="1"/>
  <c r="A136" i="14" s="1"/>
  <c r="A137" i="14" s="1"/>
  <c r="A138" i="14" s="1"/>
  <c r="A139" i="14" s="1"/>
  <c r="A140" i="14" s="1"/>
  <c r="A141" i="14" s="1"/>
  <c r="A142" i="14" s="1"/>
  <c r="A143" i="14" s="1"/>
  <c r="A144" i="14" s="1"/>
  <c r="A145" i="14" s="1"/>
  <c r="A146" i="14" s="1"/>
  <c r="A147" i="14" s="1"/>
  <c r="A148" i="14" s="1"/>
  <c r="A149" i="14" s="1"/>
  <c r="A150" i="14" s="1"/>
  <c r="A151" i="14" s="1"/>
  <c r="A152" i="14" s="1"/>
  <c r="A153" i="14" s="1"/>
  <c r="A154" i="14" s="1"/>
  <c r="A155" i="14" s="1"/>
  <c r="A156" i="14" s="1"/>
  <c r="A157" i="14" s="1"/>
  <c r="A158" i="14" s="1"/>
  <c r="A159" i="14" s="1"/>
  <c r="A160" i="14" s="1"/>
  <c r="A161" i="14" s="1"/>
  <c r="A162" i="14" s="1"/>
  <c r="A163" i="14" s="1"/>
  <c r="A164" i="14" s="1"/>
  <c r="A165" i="14" s="1"/>
  <c r="A166" i="14" s="1"/>
  <c r="A167" i="14" s="1"/>
  <c r="A168" i="14" s="1"/>
  <c r="A169" i="14" s="1"/>
  <c r="A170" i="14" s="1"/>
  <c r="A171" i="14" s="1"/>
  <c r="A172" i="14" s="1"/>
  <c r="A173" i="14" s="1"/>
  <c r="A174" i="14" s="1"/>
  <c r="A175" i="14" s="1"/>
  <c r="A176" i="14" s="1"/>
  <c r="A177" i="14" s="1"/>
  <c r="A178" i="14" s="1"/>
  <c r="A179" i="14" s="1"/>
  <c r="A180" i="14" s="1"/>
  <c r="A181" i="14" s="1"/>
  <c r="A182" i="14" s="1"/>
  <c r="A183" i="14" s="1"/>
  <c r="A184" i="14" s="1"/>
  <c r="A185" i="14" s="1"/>
  <c r="A186" i="14" s="1"/>
  <c r="A187" i="14" s="1"/>
  <c r="A188" i="14" s="1"/>
  <c r="A189" i="14" s="1"/>
  <c r="A190" i="14" s="1"/>
  <c r="A191" i="14" s="1"/>
  <c r="A192" i="14" s="1"/>
  <c r="A193" i="14" s="1"/>
  <c r="A194" i="14" s="1"/>
  <c r="A195" i="14" s="1"/>
  <c r="A196" i="14" s="1"/>
  <c r="A197" i="14" s="1"/>
  <c r="A198" i="14" s="1"/>
  <c r="A199" i="14" s="1"/>
  <c r="A200" i="14" s="1"/>
  <c r="A201" i="14" s="1"/>
  <c r="A202" i="14" s="1"/>
  <c r="A203" i="14" s="1"/>
  <c r="A204" i="14" s="1"/>
  <c r="A205" i="14" s="1"/>
  <c r="A206" i="14" s="1"/>
  <c r="A207" i="14" s="1"/>
  <c r="A208" i="14" s="1"/>
  <c r="A209" i="14" s="1"/>
  <c r="A210" i="14" s="1"/>
  <c r="A211" i="14" s="1"/>
  <c r="A212" i="14" s="1"/>
  <c r="A213" i="14" s="1"/>
  <c r="A214" i="14" s="1"/>
  <c r="A215" i="14" s="1"/>
  <c r="A216" i="14" s="1"/>
  <c r="A217" i="14" s="1"/>
  <c r="A218" i="14" s="1"/>
  <c r="A219" i="14" s="1"/>
  <c r="A220" i="14" s="1"/>
  <c r="A221" i="14" s="1"/>
  <c r="A222" i="14" s="1"/>
  <c r="A223" i="14" s="1"/>
  <c r="A224" i="14" s="1"/>
  <c r="A225" i="14" s="1"/>
  <c r="A226" i="14" s="1"/>
  <c r="A227" i="14" s="1"/>
  <c r="A228" i="14" s="1"/>
  <c r="A229" i="14" s="1"/>
  <c r="A230" i="14" s="1"/>
  <c r="A231" i="14" s="1"/>
  <c r="A232" i="14" s="1"/>
  <c r="A233" i="14" s="1"/>
  <c r="A234" i="14" s="1"/>
  <c r="A235" i="14" s="1"/>
  <c r="A236" i="14" s="1"/>
  <c r="A237" i="14" s="1"/>
  <c r="A238" i="14" s="1"/>
  <c r="A239" i="14" s="1"/>
  <c r="A240" i="14" s="1"/>
  <c r="A241" i="14" s="1"/>
  <c r="A242" i="14" s="1"/>
  <c r="A243" i="14" s="1"/>
  <c r="A244" i="14" s="1"/>
  <c r="A245" i="14" s="1"/>
  <c r="A246" i="14" s="1"/>
  <c r="A247" i="14" s="1"/>
  <c r="A248" i="14" s="1"/>
  <c r="A249" i="14" s="1"/>
  <c r="A250" i="14" s="1"/>
  <c r="A251" i="14" s="1"/>
  <c r="A252" i="14" s="1"/>
  <c r="A253" i="14" s="1"/>
  <c r="A254" i="14" s="1"/>
  <c r="A255" i="14" s="1"/>
  <c r="A256" i="14" s="1"/>
  <c r="A257" i="14" s="1"/>
  <c r="A258" i="14" s="1"/>
  <c r="A259" i="14" s="1"/>
  <c r="A260" i="14" s="1"/>
  <c r="A261" i="14" s="1"/>
  <c r="A262" i="14" s="1"/>
  <c r="A263" i="14" s="1"/>
  <c r="A264" i="14" s="1"/>
  <c r="A265" i="14" s="1"/>
  <c r="A266" i="14" s="1"/>
  <c r="A267" i="14" s="1"/>
  <c r="A268" i="14" s="1"/>
  <c r="A269" i="14" s="1"/>
  <c r="A270" i="14" s="1"/>
  <c r="A271" i="14" s="1"/>
  <c r="A272" i="14" s="1"/>
  <c r="A273" i="14" s="1"/>
  <c r="A274" i="14" s="1"/>
  <c r="A275" i="14" s="1"/>
  <c r="A276" i="14" s="1"/>
  <c r="A277" i="14" s="1"/>
  <c r="A278" i="14" s="1"/>
  <c r="A279" i="14" s="1"/>
  <c r="A280" i="14" s="1"/>
  <c r="A281" i="14" s="1"/>
  <c r="A282" i="14" s="1"/>
  <c r="A283" i="14" s="1"/>
  <c r="A284" i="14" s="1"/>
  <c r="A285" i="14" s="1"/>
  <c r="A286" i="14" s="1"/>
  <c r="A287" i="14" s="1"/>
  <c r="A288" i="14" s="1"/>
  <c r="A289" i="14" s="1"/>
  <c r="A290" i="14" s="1"/>
  <c r="A291" i="14" s="1"/>
  <c r="A292" i="14" s="1"/>
  <c r="A293" i="14" s="1"/>
  <c r="A294" i="14" s="1"/>
  <c r="A295" i="14" s="1"/>
  <c r="A296" i="14" s="1"/>
  <c r="A297" i="14" s="1"/>
  <c r="A298" i="14" s="1"/>
  <c r="A299" i="14" s="1"/>
  <c r="A300" i="14" s="1"/>
  <c r="A301" i="14" s="1"/>
  <c r="A302" i="14" s="1"/>
  <c r="A303" i="14" s="1"/>
  <c r="A304" i="14" s="1"/>
  <c r="A305" i="14" s="1"/>
  <c r="A306" i="14" s="1"/>
  <c r="A307" i="14" s="1"/>
  <c r="A308" i="14" s="1"/>
  <c r="A309" i="14" s="1"/>
  <c r="A310" i="14" s="1"/>
  <c r="A311" i="14" s="1"/>
  <c r="A312" i="14" s="1"/>
  <c r="A313" i="14" s="1"/>
  <c r="A314" i="14" s="1"/>
  <c r="A315" i="14" s="1"/>
  <c r="A316" i="14" s="1"/>
  <c r="A317" i="14" s="1"/>
  <c r="A318" i="14" s="1"/>
  <c r="A319" i="14" s="1"/>
  <c r="A320" i="14" s="1"/>
  <c r="A321" i="14" s="1"/>
  <c r="A322" i="14" s="1"/>
  <c r="A323" i="14" s="1"/>
  <c r="A324" i="14" s="1"/>
  <c r="A325" i="14" s="1"/>
  <c r="A326" i="14" s="1"/>
  <c r="A327" i="14" s="1"/>
  <c r="A328" i="14" s="1"/>
  <c r="A329" i="14" s="1"/>
  <c r="A330" i="14" s="1"/>
  <c r="A331" i="14" s="1"/>
  <c r="A332" i="14" s="1"/>
  <c r="A333" i="14" s="1"/>
  <c r="A334" i="14" s="1"/>
  <c r="A335" i="14" s="1"/>
  <c r="A336" i="14" s="1"/>
  <c r="A337" i="14" s="1"/>
  <c r="A338" i="14" s="1"/>
  <c r="A339" i="14" s="1"/>
  <c r="A340" i="14" s="1"/>
  <c r="A341" i="14" s="1"/>
  <c r="A342" i="14" s="1"/>
  <c r="A343" i="14" s="1"/>
  <c r="A344" i="14" s="1"/>
  <c r="A345" i="14" s="1"/>
  <c r="A346" i="14" s="1"/>
  <c r="A347" i="14" s="1"/>
  <c r="A348" i="14" s="1"/>
  <c r="A349" i="14" s="1"/>
  <c r="A350" i="14" s="1"/>
  <c r="A351" i="14" s="1"/>
  <c r="A352" i="14" s="1"/>
  <c r="A353" i="14" s="1"/>
  <c r="A354" i="14" s="1"/>
  <c r="A355" i="14" s="1"/>
  <c r="A356" i="14" s="1"/>
  <c r="A357" i="14" s="1"/>
  <c r="A358" i="14" s="1"/>
  <c r="A359" i="14" s="1"/>
  <c r="A360" i="14" s="1"/>
  <c r="A361" i="14" s="1"/>
  <c r="A362" i="14" s="1"/>
  <c r="A363" i="14" s="1"/>
  <c r="A364" i="14" s="1"/>
  <c r="A365" i="14" s="1"/>
  <c r="A366" i="14" s="1"/>
  <c r="A367" i="14" s="1"/>
  <c r="A368" i="14" s="1"/>
  <c r="A369" i="14" s="1"/>
  <c r="A370" i="14" s="1"/>
  <c r="A371" i="14" s="1"/>
  <c r="A372" i="14" s="1"/>
  <c r="A373" i="14" s="1"/>
  <c r="A374" i="14" s="1"/>
  <c r="A375" i="14" s="1"/>
  <c r="A376" i="14" s="1"/>
  <c r="A377" i="14" s="1"/>
  <c r="A378" i="14" s="1"/>
  <c r="A379" i="14" s="1"/>
  <c r="A380" i="14" s="1"/>
  <c r="A381" i="14" s="1"/>
  <c r="A382" i="14" s="1"/>
  <c r="A383" i="14" s="1"/>
  <c r="A384" i="14" s="1"/>
  <c r="A385" i="14" s="1"/>
  <c r="A386" i="14" s="1"/>
  <c r="A387" i="14" s="1"/>
  <c r="A388" i="14" s="1"/>
  <c r="A389" i="14" s="1"/>
  <c r="A390" i="14" s="1"/>
  <c r="A391" i="14" s="1"/>
  <c r="A392" i="14" s="1"/>
  <c r="A393" i="14" s="1"/>
  <c r="A394" i="14" s="1"/>
  <c r="A395" i="14" s="1"/>
  <c r="A396" i="14" s="1"/>
  <c r="A397" i="14" s="1"/>
  <c r="A398" i="14" s="1"/>
  <c r="A399" i="14" s="1"/>
  <c r="A400" i="14" s="1"/>
  <c r="A401" i="14" s="1"/>
  <c r="A402" i="14" s="1"/>
  <c r="A403" i="14" s="1"/>
  <c r="A404" i="14" s="1"/>
  <c r="A405" i="14" s="1"/>
  <c r="A406" i="14" s="1"/>
  <c r="A407" i="14" s="1"/>
  <c r="A408" i="14" s="1"/>
  <c r="A409" i="14" s="1"/>
  <c r="A410" i="14" s="1"/>
  <c r="A411" i="14" s="1"/>
  <c r="A412" i="14" s="1"/>
  <c r="A413" i="14" s="1"/>
  <c r="A414" i="14" s="1"/>
  <c r="A415" i="14" s="1"/>
  <c r="A416" i="14" s="1"/>
  <c r="A417" i="14" s="1"/>
  <c r="A418" i="14" s="1"/>
  <c r="A419" i="14" s="1"/>
  <c r="A420" i="14" s="1"/>
  <c r="A421" i="14" s="1"/>
  <c r="A422" i="14" s="1"/>
  <c r="A423" i="14" s="1"/>
  <c r="A424" i="14" s="1"/>
  <c r="A425" i="14" s="1"/>
  <c r="A426" i="14" s="1"/>
  <c r="A427" i="14" s="1"/>
  <c r="A428" i="14" s="1"/>
  <c r="A429" i="14" s="1"/>
  <c r="A430" i="14" s="1"/>
  <c r="A431" i="14" s="1"/>
  <c r="A432" i="14" s="1"/>
  <c r="A433" i="14" s="1"/>
  <c r="A434" i="14" s="1"/>
  <c r="A435" i="14" s="1"/>
  <c r="A436" i="14" s="1"/>
  <c r="A437" i="14" s="1"/>
  <c r="A438" i="14" s="1"/>
  <c r="A439" i="14" s="1"/>
  <c r="A440" i="14" s="1"/>
  <c r="A441" i="14" s="1"/>
  <c r="A442" i="14" s="1"/>
  <c r="A443" i="14" s="1"/>
  <c r="A444" i="14" s="1"/>
  <c r="A445" i="14" s="1"/>
  <c r="A446" i="14" s="1"/>
  <c r="A447" i="14" s="1"/>
  <c r="A448" i="14" s="1"/>
  <c r="A449" i="14" s="1"/>
  <c r="A450" i="14" s="1"/>
  <c r="A451" i="14" s="1"/>
  <c r="A452" i="14" s="1"/>
  <c r="A453" i="14" s="1"/>
  <c r="A454" i="14" s="1"/>
  <c r="A455" i="14" s="1"/>
  <c r="A456" i="14" s="1"/>
  <c r="A457" i="14" s="1"/>
  <c r="A458" i="14" s="1"/>
  <c r="A459" i="14" s="1"/>
  <c r="A460" i="14" s="1"/>
  <c r="A461" i="14" s="1"/>
  <c r="A462" i="14" s="1"/>
  <c r="A463" i="14" s="1"/>
  <c r="A464" i="14" s="1"/>
  <c r="A465" i="14" s="1"/>
  <c r="A466" i="14" s="1"/>
  <c r="A467" i="14" s="1"/>
  <c r="A468" i="14" s="1"/>
  <c r="A469" i="14" s="1"/>
  <c r="A470" i="14" s="1"/>
  <c r="A471" i="14" s="1"/>
  <c r="A472" i="14" s="1"/>
  <c r="A473" i="14" s="1"/>
  <c r="A474" i="14" s="1"/>
  <c r="A475" i="14" s="1"/>
  <c r="A476" i="14" s="1"/>
  <c r="A477" i="14" s="1"/>
  <c r="A478" i="14" s="1"/>
  <c r="A479" i="14" s="1"/>
  <c r="A480" i="14" s="1"/>
  <c r="A481" i="14" s="1"/>
  <c r="A482" i="14" s="1"/>
  <c r="A483" i="14" s="1"/>
  <c r="A484" i="14" s="1"/>
  <c r="A485" i="14" s="1"/>
  <c r="A486" i="14" s="1"/>
  <c r="A487" i="14" s="1"/>
  <c r="A488" i="14" s="1"/>
  <c r="A489" i="14" s="1"/>
  <c r="A490" i="14" s="1"/>
  <c r="A491" i="14" s="1"/>
  <c r="A492" i="14" s="1"/>
  <c r="A493" i="14" s="1"/>
  <c r="A494" i="14" s="1"/>
  <c r="A495" i="14" s="1"/>
  <c r="A496" i="14" s="1"/>
  <c r="A497" i="14" s="1"/>
  <c r="A498" i="14" s="1"/>
  <c r="A499" i="14" s="1"/>
  <c r="A500" i="14" s="1"/>
  <c r="A501" i="14" s="1"/>
  <c r="A502" i="14" s="1"/>
  <c r="A503" i="14" s="1"/>
  <c r="A504" i="14" s="1"/>
  <c r="A505" i="14" s="1"/>
  <c r="A506" i="14" s="1"/>
  <c r="A507" i="14" s="1"/>
  <c r="A508" i="14" s="1"/>
  <c r="A509" i="14" s="1"/>
  <c r="A510" i="14" s="1"/>
  <c r="A511" i="14" s="1"/>
  <c r="A512" i="14" s="1"/>
  <c r="A513" i="14" s="1"/>
  <c r="A514" i="14" s="1"/>
  <c r="A515" i="14" s="1"/>
  <c r="A516" i="14" s="1"/>
  <c r="A517" i="14" s="1"/>
  <c r="A518" i="14" s="1"/>
  <c r="A519" i="14" s="1"/>
  <c r="A520" i="14" s="1"/>
  <c r="A521" i="14" s="1"/>
  <c r="A522" i="14" s="1"/>
  <c r="A523" i="14" s="1"/>
  <c r="A524" i="14" s="1"/>
  <c r="A525" i="14" s="1"/>
  <c r="A526" i="14" s="1"/>
  <c r="A527" i="14" s="1"/>
  <c r="A528" i="14" s="1"/>
  <c r="A529" i="14" s="1"/>
  <c r="A530" i="14" s="1"/>
  <c r="A531" i="14" s="1"/>
  <c r="A532" i="14" s="1"/>
  <c r="A533" i="14" s="1"/>
  <c r="A534" i="14" s="1"/>
  <c r="A535" i="14" s="1"/>
  <c r="A536" i="14" s="1"/>
  <c r="A537" i="14" s="1"/>
  <c r="A538" i="14" s="1"/>
  <c r="A539" i="14" s="1"/>
  <c r="A540" i="14" s="1"/>
  <c r="A541" i="14" s="1"/>
  <c r="A542" i="14" s="1"/>
  <c r="A543" i="14" s="1"/>
  <c r="A544" i="14" s="1"/>
  <c r="A545" i="14" s="1"/>
  <c r="A546" i="14" s="1"/>
  <c r="A547" i="14" s="1"/>
  <c r="A548" i="14" s="1"/>
  <c r="A549" i="14" s="1"/>
  <c r="A550" i="14" s="1"/>
  <c r="A551" i="14" s="1"/>
  <c r="A552" i="14" s="1"/>
  <c r="A553" i="14" s="1"/>
  <c r="A554" i="14" s="1"/>
  <c r="A555" i="14" s="1"/>
  <c r="A556" i="14" s="1"/>
  <c r="A557" i="14" s="1"/>
  <c r="A558" i="14" s="1"/>
  <c r="A559" i="14" s="1"/>
  <c r="A560" i="14" s="1"/>
  <c r="A561" i="14" s="1"/>
  <c r="A562" i="14" s="1"/>
  <c r="A563" i="14" s="1"/>
  <c r="A564" i="14" s="1"/>
  <c r="A565" i="14" s="1"/>
  <c r="A566" i="14" s="1"/>
  <c r="A567" i="14" s="1"/>
  <c r="A568" i="14" s="1"/>
  <c r="A569" i="14" s="1"/>
  <c r="A570" i="14" s="1"/>
  <c r="A571" i="14" s="1"/>
  <c r="A572" i="14" s="1"/>
  <c r="A573" i="14" s="1"/>
  <c r="A574" i="14" s="1"/>
  <c r="A575" i="14" s="1"/>
  <c r="A576" i="14" s="1"/>
  <c r="A577" i="14" s="1"/>
  <c r="A578" i="14" s="1"/>
  <c r="A579" i="14" s="1"/>
  <c r="A580" i="14" s="1"/>
  <c r="A581" i="14" s="1"/>
  <c r="A582" i="14" s="1"/>
  <c r="A583" i="14" s="1"/>
  <c r="A584" i="14" s="1"/>
  <c r="A585" i="14" s="1"/>
  <c r="K223" i="14"/>
  <c r="J160" i="14"/>
  <c r="Q535" i="14"/>
  <c r="Q517" i="14"/>
  <c r="Q526" i="14"/>
  <c r="Q540" i="14"/>
  <c r="Q548" i="14"/>
  <c r="Q502" i="14"/>
  <c r="Q510" i="14"/>
  <c r="Q575" i="14"/>
  <c r="Q580" i="14"/>
  <c r="R514" i="14"/>
  <c r="R479" i="14"/>
  <c r="R450" i="14"/>
  <c r="R403" i="14"/>
  <c r="R396" i="14"/>
  <c r="R373" i="14"/>
  <c r="R360" i="14"/>
  <c r="R353" i="14"/>
  <c r="R320" i="14"/>
  <c r="R287" i="14"/>
  <c r="R210" i="14"/>
  <c r="R189" i="14"/>
  <c r="R160" i="14"/>
  <c r="R11" i="14"/>
  <c r="Q521" i="14"/>
  <c r="Q530" i="14"/>
  <c r="Q544" i="14"/>
  <c r="Q563" i="14"/>
  <c r="Q553" i="14"/>
  <c r="Q558" i="14"/>
  <c r="Q506" i="14"/>
  <c r="Q497" i="14"/>
  <c r="Q570" i="14"/>
  <c r="R567" i="14"/>
  <c r="H442" i="14"/>
  <c r="Q442" i="14" s="1"/>
  <c r="Q443" i="14"/>
  <c r="H453" i="14"/>
  <c r="Q453" i="14" s="1"/>
  <c r="Q454" i="14"/>
  <c r="H459" i="14"/>
  <c r="Q459" i="14" s="1"/>
  <c r="Q460" i="14"/>
  <c r="H219" i="14"/>
  <c r="Q219" i="14" s="1"/>
  <c r="Q220" i="14"/>
  <c r="H446" i="14"/>
  <c r="Q446" i="14" s="1"/>
  <c r="Q447" i="14"/>
  <c r="H465" i="14"/>
  <c r="Q465" i="14" s="1"/>
  <c r="Q466" i="14"/>
  <c r="H475" i="14"/>
  <c r="Q475" i="14" s="1"/>
  <c r="Q476" i="14"/>
  <c r="H213" i="14"/>
  <c r="Q213" i="14" s="1"/>
  <c r="Q214" i="14"/>
  <c r="H382" i="14"/>
  <c r="Q382" i="14" s="1"/>
  <c r="Q383" i="14"/>
  <c r="H363" i="14"/>
  <c r="Q363" i="14" s="1"/>
  <c r="Q364" i="14"/>
  <c r="H268" i="14"/>
  <c r="Q268" i="14" s="1"/>
  <c r="Q269" i="14"/>
  <c r="H311" i="14"/>
  <c r="Q311" i="14" s="1"/>
  <c r="Q312" i="14"/>
  <c r="H323" i="14"/>
  <c r="Q323" i="14" s="1"/>
  <c r="Q324" i="14"/>
  <c r="H333" i="14"/>
  <c r="Q333" i="14" s="1"/>
  <c r="Q334" i="14"/>
  <c r="H338" i="14"/>
  <c r="Q338" i="14" s="1"/>
  <c r="Q339" i="14"/>
  <c r="H236" i="14"/>
  <c r="Q236" i="14" s="1"/>
  <c r="Q237" i="14"/>
  <c r="H257" i="14"/>
  <c r="Q257" i="14" s="1"/>
  <c r="Q258" i="14"/>
  <c r="H252" i="14"/>
  <c r="Q252" i="14" s="1"/>
  <c r="Q253" i="14"/>
  <c r="H283" i="14"/>
  <c r="Q283" i="14" s="1"/>
  <c r="Q284" i="14"/>
  <c r="H163" i="14"/>
  <c r="Q163" i="14" s="1"/>
  <c r="Q164" i="14"/>
  <c r="H349" i="14"/>
  <c r="Q349" i="14" s="1"/>
  <c r="Q350" i="14"/>
  <c r="H295" i="14"/>
  <c r="Q295" i="14" s="1"/>
  <c r="Q296" i="14"/>
  <c r="H305" i="14"/>
  <c r="Q305" i="14" s="1"/>
  <c r="Q306" i="14"/>
  <c r="H492" i="14"/>
  <c r="Q492" i="14" s="1"/>
  <c r="Q493" i="14"/>
  <c r="H175" i="14"/>
  <c r="Q175" i="14" s="1"/>
  <c r="Q176" i="14"/>
  <c r="H181" i="14"/>
  <c r="Q181" i="14" s="1"/>
  <c r="Q182" i="14"/>
  <c r="H14" i="14"/>
  <c r="Q15" i="14"/>
  <c r="H56" i="14"/>
  <c r="Q56" i="14" s="1"/>
  <c r="Q57" i="14"/>
  <c r="H65" i="14"/>
  <c r="Q65" i="14" s="1"/>
  <c r="Q66" i="14"/>
  <c r="H86" i="14"/>
  <c r="Q86" i="14" s="1"/>
  <c r="Q87" i="14"/>
  <c r="H19" i="14"/>
  <c r="Q19" i="14" s="1"/>
  <c r="Q20" i="14"/>
  <c r="H42" i="14"/>
  <c r="Q42" i="14" s="1"/>
  <c r="Q43" i="14"/>
  <c r="H77" i="14"/>
  <c r="Q77" i="14" s="1"/>
  <c r="Q78" i="14"/>
  <c r="H90" i="14"/>
  <c r="Q90" i="14" s="1"/>
  <c r="Q91" i="14"/>
  <c r="H100" i="14"/>
  <c r="Q100" i="14" s="1"/>
  <c r="Q101" i="14"/>
  <c r="H119" i="14"/>
  <c r="Q119" i="14" s="1"/>
  <c r="Q120" i="14"/>
  <c r="H129" i="14"/>
  <c r="Q129" i="14" s="1"/>
  <c r="Q130" i="14"/>
  <c r="H138" i="14"/>
  <c r="Q138" i="14" s="1"/>
  <c r="Q139" i="14"/>
  <c r="H146" i="14"/>
  <c r="Q146" i="14" s="1"/>
  <c r="Q147" i="14"/>
  <c r="H156" i="14"/>
  <c r="Q156" i="14" s="1"/>
  <c r="Q157" i="14"/>
  <c r="H47" i="14"/>
  <c r="Q47" i="14" s="1"/>
  <c r="Q48" i="14"/>
  <c r="H33" i="14"/>
  <c r="Q33" i="14" s="1"/>
  <c r="Q34" i="14"/>
  <c r="H431" i="14"/>
  <c r="Q431" i="14" s="1"/>
  <c r="Q432" i="14"/>
  <c r="H411" i="14"/>
  <c r="Q411" i="14" s="1"/>
  <c r="Q412" i="14"/>
  <c r="H421" i="14"/>
  <c r="Q421" i="14" s="1"/>
  <c r="Q422" i="14"/>
  <c r="H206" i="14"/>
  <c r="Q206" i="14" s="1"/>
  <c r="Q207" i="14"/>
  <c r="H192" i="14"/>
  <c r="Q192" i="14" s="1"/>
  <c r="Q193" i="14"/>
  <c r="H200" i="14"/>
  <c r="Q200" i="14" s="1"/>
  <c r="Q201" i="14"/>
  <c r="Q576" i="14"/>
  <c r="Q559" i="14"/>
  <c r="Q549" i="14"/>
  <c r="Q545" i="14"/>
  <c r="Q541" i="14"/>
  <c r="Q531" i="14"/>
  <c r="Q527" i="14"/>
  <c r="Q511" i="14"/>
  <c r="Q507" i="14"/>
  <c r="Q503" i="14"/>
  <c r="Q488" i="14"/>
  <c r="H470" i="14"/>
  <c r="Q470" i="14" s="1"/>
  <c r="Q471" i="14"/>
  <c r="H376" i="14"/>
  <c r="Q376" i="14" s="1"/>
  <c r="Q377" i="14"/>
  <c r="H386" i="14"/>
  <c r="Q386" i="14" s="1"/>
  <c r="Q387" i="14"/>
  <c r="H369" i="14"/>
  <c r="Q369" i="14" s="1"/>
  <c r="Q370" i="14"/>
  <c r="H356" i="14"/>
  <c r="Q356" i="14" s="1"/>
  <c r="Q357" i="14"/>
  <c r="H399" i="14"/>
  <c r="Q399" i="14" s="1"/>
  <c r="Q400" i="14"/>
  <c r="H273" i="14"/>
  <c r="Q273" i="14" s="1"/>
  <c r="Q274" i="14"/>
  <c r="H316" i="14"/>
  <c r="Q316" i="14" s="1"/>
  <c r="Q317" i="14"/>
  <c r="H328" i="14"/>
  <c r="Q328" i="14" s="1"/>
  <c r="Q329" i="14"/>
  <c r="H343" i="14"/>
  <c r="Q343" i="14" s="1"/>
  <c r="Q344" i="14"/>
  <c r="H231" i="14"/>
  <c r="Q231" i="14" s="1"/>
  <c r="Q232" i="14"/>
  <c r="H242" i="14"/>
  <c r="Q242" i="14" s="1"/>
  <c r="Q243" i="14"/>
  <c r="H247" i="14"/>
  <c r="Q247" i="14" s="1"/>
  <c r="Q248" i="14"/>
  <c r="H263" i="14"/>
  <c r="Q263" i="14" s="1"/>
  <c r="Q264" i="14"/>
  <c r="H278" i="14"/>
  <c r="Q278" i="14" s="1"/>
  <c r="Q279" i="14"/>
  <c r="H290" i="14"/>
  <c r="Q290" i="14" s="1"/>
  <c r="Q291" i="14"/>
  <c r="H300" i="14"/>
  <c r="Q300" i="14" s="1"/>
  <c r="Q301" i="14"/>
  <c r="H482" i="14"/>
  <c r="Q482" i="14" s="1"/>
  <c r="Q483" i="14"/>
  <c r="H169" i="14"/>
  <c r="Q169" i="14" s="1"/>
  <c r="Q170" i="14"/>
  <c r="H185" i="14"/>
  <c r="Q185" i="14" s="1"/>
  <c r="Q186" i="14"/>
  <c r="H52" i="14"/>
  <c r="Q52" i="14" s="1"/>
  <c r="Q53" i="14"/>
  <c r="H61" i="14"/>
  <c r="Q61" i="14" s="1"/>
  <c r="Q62" i="14"/>
  <c r="H69" i="14"/>
  <c r="Q69" i="14" s="1"/>
  <c r="Q70" i="14"/>
  <c r="H109" i="14"/>
  <c r="Q109" i="14" s="1"/>
  <c r="Q110" i="14"/>
  <c r="H38" i="14"/>
  <c r="Q38" i="14" s="1"/>
  <c r="Q39" i="14"/>
  <c r="H73" i="14"/>
  <c r="Q73" i="14" s="1"/>
  <c r="Q74" i="14"/>
  <c r="H81" i="14"/>
  <c r="Q81" i="14" s="1"/>
  <c r="Q82" i="14"/>
  <c r="H95" i="14"/>
  <c r="Q95" i="14" s="1"/>
  <c r="Q96" i="14"/>
  <c r="H104" i="14"/>
  <c r="Q104" i="14" s="1"/>
  <c r="Q105" i="14"/>
  <c r="H115" i="14"/>
  <c r="Q115" i="14" s="1"/>
  <c r="Q116" i="14"/>
  <c r="H125" i="14"/>
  <c r="Q125" i="14" s="1"/>
  <c r="Q126" i="14"/>
  <c r="H133" i="14"/>
  <c r="Q133" i="14" s="1"/>
  <c r="Q134" i="14"/>
  <c r="H142" i="14"/>
  <c r="Q142" i="14" s="1"/>
  <c r="Q143" i="14"/>
  <c r="H151" i="14"/>
  <c r="Q151" i="14" s="1"/>
  <c r="Q152" i="14"/>
  <c r="H24" i="14"/>
  <c r="Q24" i="14" s="1"/>
  <c r="Q25" i="14"/>
  <c r="H29" i="14"/>
  <c r="Q29" i="14" s="1"/>
  <c r="Q30" i="14"/>
  <c r="H427" i="14"/>
  <c r="Q427" i="14" s="1"/>
  <c r="Q428" i="14"/>
  <c r="H436" i="14"/>
  <c r="Q436" i="14" s="1"/>
  <c r="Q437" i="14"/>
  <c r="H406" i="14"/>
  <c r="Q406" i="14" s="1"/>
  <c r="Q407" i="14"/>
  <c r="H416" i="14"/>
  <c r="Q416" i="14" s="1"/>
  <c r="Q417" i="14"/>
  <c r="H392" i="14"/>
  <c r="Q392" i="14" s="1"/>
  <c r="Q393" i="14"/>
  <c r="H196" i="14"/>
  <c r="Q196" i="14" s="1"/>
  <c r="Q197" i="14"/>
  <c r="Q487" i="14"/>
  <c r="Q581" i="14"/>
  <c r="Q571" i="14"/>
  <c r="Q564" i="14"/>
  <c r="Q554" i="14"/>
  <c r="Q536" i="14"/>
  <c r="Q522" i="14"/>
  <c r="Q518" i="14"/>
  <c r="Q498" i="14"/>
  <c r="S585" i="14"/>
  <c r="T585" i="14"/>
  <c r="R240" i="14"/>
  <c r="R224" i="14"/>
  <c r="U585" i="14"/>
  <c r="M585" i="14"/>
  <c r="N585" i="14"/>
  <c r="H594" i="14" s="1"/>
  <c r="J373" i="14"/>
  <c r="I321" i="14"/>
  <c r="I320" i="14" s="1"/>
  <c r="J240" i="14"/>
  <c r="I160" i="14"/>
  <c r="J480" i="14"/>
  <c r="J479" i="14" s="1"/>
  <c r="I12" i="14"/>
  <c r="J568" i="14"/>
  <c r="J567" i="14" s="1"/>
  <c r="J404" i="14"/>
  <c r="I373" i="14"/>
  <c r="I514" i="14"/>
  <c r="I480" i="14"/>
  <c r="I479" i="14" s="1"/>
  <c r="I568" i="14"/>
  <c r="I567" i="14" s="1"/>
  <c r="I210" i="14"/>
  <c r="I360" i="14"/>
  <c r="J261" i="14"/>
  <c r="H449" i="14"/>
  <c r="Q449" i="14" s="1"/>
  <c r="H455" i="14"/>
  <c r="Q455" i="14" s="1"/>
  <c r="H461" i="14"/>
  <c r="Q461" i="14" s="1"/>
  <c r="H467" i="14"/>
  <c r="Q467" i="14" s="1"/>
  <c r="H472" i="14"/>
  <c r="Q472" i="14" s="1"/>
  <c r="H477" i="14"/>
  <c r="Q477" i="14" s="1"/>
  <c r="H485" i="14"/>
  <c r="Q485" i="14" s="1"/>
  <c r="H490" i="14"/>
  <c r="Q490" i="14" s="1"/>
  <c r="H495" i="14"/>
  <c r="Q495" i="14" s="1"/>
  <c r="H500" i="14"/>
  <c r="Q500" i="14" s="1"/>
  <c r="H505" i="14"/>
  <c r="Q505" i="14" s="1"/>
  <c r="H509" i="14"/>
  <c r="Q509" i="14" s="1"/>
  <c r="H513" i="14"/>
  <c r="Q513" i="14" s="1"/>
  <c r="H520" i="14"/>
  <c r="Q520" i="14" s="1"/>
  <c r="H524" i="14"/>
  <c r="Q524" i="14" s="1"/>
  <c r="H529" i="14"/>
  <c r="Q529" i="14" s="1"/>
  <c r="H533" i="14"/>
  <c r="Q533" i="14" s="1"/>
  <c r="H538" i="14"/>
  <c r="Q538" i="14" s="1"/>
  <c r="H543" i="14"/>
  <c r="Q543" i="14" s="1"/>
  <c r="H547" i="14"/>
  <c r="Q547" i="14" s="1"/>
  <c r="H551" i="14"/>
  <c r="Q551" i="14" s="1"/>
  <c r="H555" i="14"/>
  <c r="Q555" i="14" s="1"/>
  <c r="H560" i="14"/>
  <c r="Q560" i="14" s="1"/>
  <c r="H565" i="14"/>
  <c r="Q565" i="14" s="1"/>
  <c r="H573" i="14"/>
  <c r="Q573" i="14" s="1"/>
  <c r="H578" i="14"/>
  <c r="Q578" i="14" s="1"/>
  <c r="H583" i="14"/>
  <c r="Q583" i="14" s="1"/>
  <c r="J210" i="14"/>
  <c r="J360" i="14"/>
  <c r="J321" i="14"/>
  <c r="J320" i="14" s="1"/>
  <c r="I240" i="14"/>
  <c r="I261" i="14"/>
  <c r="J12" i="14"/>
  <c r="I404" i="14"/>
  <c r="H448" i="14"/>
  <c r="Q448" i="14" s="1"/>
  <c r="H456" i="14"/>
  <c r="Q456" i="14" s="1"/>
  <c r="H462" i="14"/>
  <c r="Q462" i="14" s="1"/>
  <c r="H468" i="14"/>
  <c r="Q468" i="14" s="1"/>
  <c r="H473" i="14"/>
  <c r="Q473" i="14" s="1"/>
  <c r="H478" i="14"/>
  <c r="Q478" i="14" s="1"/>
  <c r="H484" i="14"/>
  <c r="Q484" i="14" s="1"/>
  <c r="H489" i="14"/>
  <c r="Q489" i="14" s="1"/>
  <c r="H494" i="14"/>
  <c r="Q494" i="14" s="1"/>
  <c r="H499" i="14"/>
  <c r="Q499" i="14" s="1"/>
  <c r="H504" i="14"/>
  <c r="Q504" i="14" s="1"/>
  <c r="H508" i="14"/>
  <c r="Q508" i="14" s="1"/>
  <c r="H512" i="14"/>
  <c r="Q512" i="14" s="1"/>
  <c r="H519" i="14"/>
  <c r="Q519" i="14" s="1"/>
  <c r="H523" i="14"/>
  <c r="Q523" i="14" s="1"/>
  <c r="H528" i="14"/>
  <c r="Q528" i="14" s="1"/>
  <c r="H532" i="14"/>
  <c r="Q532" i="14" s="1"/>
  <c r="H537" i="14"/>
  <c r="Q537" i="14" s="1"/>
  <c r="H542" i="14"/>
  <c r="Q542" i="14" s="1"/>
  <c r="H546" i="14"/>
  <c r="Q546" i="14" s="1"/>
  <c r="H550" i="14"/>
  <c r="Q550" i="14" s="1"/>
  <c r="H556" i="14"/>
  <c r="Q556" i="14" s="1"/>
  <c r="H561" i="14"/>
  <c r="Q561" i="14" s="1"/>
  <c r="H566" i="14"/>
  <c r="Q566" i="14" s="1"/>
  <c r="H572" i="14"/>
  <c r="Q572" i="14" s="1"/>
  <c r="H577" i="14"/>
  <c r="Q577" i="14" s="1"/>
  <c r="H582" i="14"/>
  <c r="Q582" i="14" s="1"/>
  <c r="J123" i="14"/>
  <c r="H166" i="14"/>
  <c r="Q166" i="14" s="1"/>
  <c r="H172" i="14"/>
  <c r="Q172" i="14" s="1"/>
  <c r="H178" i="14"/>
  <c r="Q178" i="14" s="1"/>
  <c r="H184" i="14"/>
  <c r="Q184" i="14" s="1"/>
  <c r="H188" i="14"/>
  <c r="Q188" i="14" s="1"/>
  <c r="H194" i="14"/>
  <c r="Q194" i="14" s="1"/>
  <c r="H198" i="14"/>
  <c r="Q198" i="14" s="1"/>
  <c r="H202" i="14"/>
  <c r="Q202" i="14" s="1"/>
  <c r="H208" i="14"/>
  <c r="Q208" i="14" s="1"/>
  <c r="H216" i="14"/>
  <c r="Q216" i="14" s="1"/>
  <c r="H222" i="14"/>
  <c r="Q222" i="14" s="1"/>
  <c r="H233" i="14"/>
  <c r="Q233" i="14" s="1"/>
  <c r="H238" i="14"/>
  <c r="Q238" i="14" s="1"/>
  <c r="H244" i="14"/>
  <c r="Q244" i="14" s="1"/>
  <c r="H249" i="14"/>
  <c r="Q249" i="14" s="1"/>
  <c r="H254" i="14"/>
  <c r="Q254" i="14" s="1"/>
  <c r="H259" i="14"/>
  <c r="Q259" i="14" s="1"/>
  <c r="H266" i="14"/>
  <c r="Q266" i="14" s="1"/>
  <c r="H271" i="14"/>
  <c r="Q271" i="14" s="1"/>
  <c r="H276" i="14"/>
  <c r="Q276" i="14" s="1"/>
  <c r="H281" i="14"/>
  <c r="Q281" i="14" s="1"/>
  <c r="H286" i="14"/>
  <c r="Q286" i="14" s="1"/>
  <c r="H293" i="14"/>
  <c r="Q293" i="14" s="1"/>
  <c r="H298" i="14"/>
  <c r="Q298" i="14" s="1"/>
  <c r="H303" i="14"/>
  <c r="Q303" i="14" s="1"/>
  <c r="H308" i="14"/>
  <c r="Q308" i="14" s="1"/>
  <c r="H314" i="14"/>
  <c r="Q314" i="14" s="1"/>
  <c r="H319" i="14"/>
  <c r="Q319" i="14" s="1"/>
  <c r="H325" i="14"/>
  <c r="Q325" i="14" s="1"/>
  <c r="H330" i="14"/>
  <c r="Q330" i="14" s="1"/>
  <c r="H335" i="14"/>
  <c r="Q335" i="14" s="1"/>
  <c r="H340" i="14"/>
  <c r="Q340" i="14" s="1"/>
  <c r="H345" i="14"/>
  <c r="Q345" i="14" s="1"/>
  <c r="H351" i="14"/>
  <c r="Q351" i="14" s="1"/>
  <c r="H358" i="14"/>
  <c r="Q358" i="14" s="1"/>
  <c r="H365" i="14"/>
  <c r="Q365" i="14" s="1"/>
  <c r="H371" i="14"/>
  <c r="Q371" i="14" s="1"/>
  <c r="H379" i="14"/>
  <c r="Q379" i="14" s="1"/>
  <c r="H385" i="14"/>
  <c r="Q385" i="14" s="1"/>
  <c r="H389" i="14"/>
  <c r="Q389" i="14" s="1"/>
  <c r="H395" i="14"/>
  <c r="Q395" i="14" s="1"/>
  <c r="H401" i="14"/>
  <c r="Q401" i="14" s="1"/>
  <c r="H408" i="14"/>
  <c r="Q408" i="14" s="1"/>
  <c r="H413" i="14"/>
  <c r="Q413" i="14" s="1"/>
  <c r="H418" i="14"/>
  <c r="Q418" i="14" s="1"/>
  <c r="H423" i="14"/>
  <c r="Q423" i="14" s="1"/>
  <c r="H430" i="14"/>
  <c r="Q430" i="14" s="1"/>
  <c r="H434" i="14"/>
  <c r="Q434" i="14" s="1"/>
  <c r="H439" i="14"/>
  <c r="Q439" i="14" s="1"/>
  <c r="H445" i="14"/>
  <c r="Q445" i="14" s="1"/>
  <c r="H165" i="14"/>
  <c r="Q165" i="14" s="1"/>
  <c r="H171" i="14"/>
  <c r="Q171" i="14" s="1"/>
  <c r="H177" i="14"/>
  <c r="Q177" i="14" s="1"/>
  <c r="H183" i="14"/>
  <c r="Q183" i="14" s="1"/>
  <c r="H187" i="14"/>
  <c r="Q187" i="14" s="1"/>
  <c r="H195" i="14"/>
  <c r="Q195" i="14" s="1"/>
  <c r="H199" i="14"/>
  <c r="Q199" i="14" s="1"/>
  <c r="H203" i="14"/>
  <c r="Q203" i="14" s="1"/>
  <c r="H209" i="14"/>
  <c r="Q209" i="14" s="1"/>
  <c r="H215" i="14"/>
  <c r="Q215" i="14" s="1"/>
  <c r="H221" i="14"/>
  <c r="Q221" i="14" s="1"/>
  <c r="H234" i="14"/>
  <c r="Q234" i="14" s="1"/>
  <c r="H239" i="14"/>
  <c r="Q239" i="14" s="1"/>
  <c r="H245" i="14"/>
  <c r="Q245" i="14" s="1"/>
  <c r="H250" i="14"/>
  <c r="Q250" i="14" s="1"/>
  <c r="H255" i="14"/>
  <c r="Q255" i="14" s="1"/>
  <c r="H260" i="14"/>
  <c r="Q260" i="14" s="1"/>
  <c r="H265" i="14"/>
  <c r="Q265" i="14" s="1"/>
  <c r="H270" i="14"/>
  <c r="Q270" i="14" s="1"/>
  <c r="H275" i="14"/>
  <c r="Q275" i="14" s="1"/>
  <c r="H280" i="14"/>
  <c r="Q280" i="14" s="1"/>
  <c r="H285" i="14"/>
  <c r="Q285" i="14" s="1"/>
  <c r="H292" i="14"/>
  <c r="Q292" i="14" s="1"/>
  <c r="H297" i="14"/>
  <c r="Q297" i="14" s="1"/>
  <c r="H302" i="14"/>
  <c r="Q302" i="14" s="1"/>
  <c r="H307" i="14"/>
  <c r="Q307" i="14" s="1"/>
  <c r="H313" i="14"/>
  <c r="Q313" i="14" s="1"/>
  <c r="H318" i="14"/>
  <c r="Q318" i="14" s="1"/>
  <c r="H326" i="14"/>
  <c r="Q326" i="14" s="1"/>
  <c r="H331" i="14"/>
  <c r="Q331" i="14" s="1"/>
  <c r="H336" i="14"/>
  <c r="Q336" i="14" s="1"/>
  <c r="H341" i="14"/>
  <c r="Q341" i="14" s="1"/>
  <c r="H346" i="14"/>
  <c r="Q346" i="14" s="1"/>
  <c r="H352" i="14"/>
  <c r="Q352" i="14" s="1"/>
  <c r="H359" i="14"/>
  <c r="Q359" i="14" s="1"/>
  <c r="H366" i="14"/>
  <c r="Q366" i="14" s="1"/>
  <c r="H372" i="14"/>
  <c r="Q372" i="14" s="1"/>
  <c r="H378" i="14"/>
  <c r="Q378" i="14" s="1"/>
  <c r="H384" i="14"/>
  <c r="Q384" i="14" s="1"/>
  <c r="H388" i="14"/>
  <c r="Q388" i="14" s="1"/>
  <c r="H394" i="14"/>
  <c r="Q394" i="14" s="1"/>
  <c r="H402" i="14"/>
  <c r="Q402" i="14" s="1"/>
  <c r="H409" i="14"/>
  <c r="Q409" i="14" s="1"/>
  <c r="H414" i="14"/>
  <c r="Q414" i="14" s="1"/>
  <c r="H419" i="14"/>
  <c r="Q419" i="14" s="1"/>
  <c r="H424" i="14"/>
  <c r="Q424" i="14" s="1"/>
  <c r="H429" i="14"/>
  <c r="Q429" i="14" s="1"/>
  <c r="H433" i="14"/>
  <c r="Q433" i="14" s="1"/>
  <c r="H438" i="14"/>
  <c r="Q438" i="14" s="1"/>
  <c r="H444" i="14"/>
  <c r="Q444" i="14" s="1"/>
  <c r="H85" i="14"/>
  <c r="Q85" i="14" s="1"/>
  <c r="I123" i="14"/>
  <c r="I11" i="14" s="1"/>
  <c r="H60" i="14"/>
  <c r="Q60" i="14" s="1"/>
  <c r="H17" i="14"/>
  <c r="Q17" i="14" s="1"/>
  <c r="H22" i="14"/>
  <c r="Q22" i="14" s="1"/>
  <c r="H27" i="14"/>
  <c r="Q27" i="14" s="1"/>
  <c r="H32" i="14"/>
  <c r="Q32" i="14" s="1"/>
  <c r="H36" i="14"/>
  <c r="Q36" i="14" s="1"/>
  <c r="H41" i="14"/>
  <c r="Q41" i="14" s="1"/>
  <c r="H45" i="14"/>
  <c r="Q45" i="14" s="1"/>
  <c r="H50" i="14"/>
  <c r="Q50" i="14" s="1"/>
  <c r="H55" i="14"/>
  <c r="Q55" i="14" s="1"/>
  <c r="H59" i="14"/>
  <c r="Q59" i="14" s="1"/>
  <c r="H64" i="14"/>
  <c r="Q64" i="14" s="1"/>
  <c r="H68" i="14"/>
  <c r="Q68" i="14" s="1"/>
  <c r="H72" i="14"/>
  <c r="Q72" i="14" s="1"/>
  <c r="H76" i="14"/>
  <c r="Q76" i="14" s="1"/>
  <c r="H80" i="14"/>
  <c r="Q80" i="14" s="1"/>
  <c r="H84" i="14"/>
  <c r="Q84" i="14" s="1"/>
  <c r="H89" i="14"/>
  <c r="Q89" i="14" s="1"/>
  <c r="H93" i="14"/>
  <c r="Q93" i="14" s="1"/>
  <c r="H98" i="14"/>
  <c r="Q98" i="14" s="1"/>
  <c r="H103" i="14"/>
  <c r="Q103" i="14" s="1"/>
  <c r="H107" i="14"/>
  <c r="Q107" i="14" s="1"/>
  <c r="H112" i="14"/>
  <c r="Q112" i="14" s="1"/>
  <c r="H118" i="14"/>
  <c r="Q118" i="14" s="1"/>
  <c r="H122" i="14"/>
  <c r="Q122" i="14" s="1"/>
  <c r="H128" i="14"/>
  <c r="Q128" i="14" s="1"/>
  <c r="H132" i="14"/>
  <c r="Q132" i="14" s="1"/>
  <c r="H136" i="14"/>
  <c r="Q136" i="14" s="1"/>
  <c r="H141" i="14"/>
  <c r="Q141" i="14" s="1"/>
  <c r="H145" i="14"/>
  <c r="Q145" i="14" s="1"/>
  <c r="H149" i="14"/>
  <c r="Q149" i="14" s="1"/>
  <c r="H154" i="14"/>
  <c r="Q154" i="14" s="1"/>
  <c r="H159" i="14"/>
  <c r="Q159" i="14" s="1"/>
  <c r="H16" i="14"/>
  <c r="Q16" i="14" s="1"/>
  <c r="H21" i="14"/>
  <c r="Q21" i="14" s="1"/>
  <c r="H26" i="14"/>
  <c r="Q26" i="14" s="1"/>
  <c r="H31" i="14"/>
  <c r="Q31" i="14" s="1"/>
  <c r="H35" i="14"/>
  <c r="Q35" i="14" s="1"/>
  <c r="H40" i="14"/>
  <c r="Q40" i="14" s="1"/>
  <c r="H44" i="14"/>
  <c r="Q44" i="14" s="1"/>
  <c r="H49" i="14"/>
  <c r="Q49" i="14" s="1"/>
  <c r="H54" i="14"/>
  <c r="Q54" i="14" s="1"/>
  <c r="H58" i="14"/>
  <c r="Q58" i="14" s="1"/>
  <c r="H63" i="14"/>
  <c r="Q63" i="14" s="1"/>
  <c r="H67" i="14"/>
  <c r="Q67" i="14" s="1"/>
  <c r="H71" i="14"/>
  <c r="Q71" i="14" s="1"/>
  <c r="H75" i="14"/>
  <c r="Q75" i="14" s="1"/>
  <c r="H79" i="14"/>
  <c r="Q79" i="14" s="1"/>
  <c r="H83" i="14"/>
  <c r="Q83" i="14" s="1"/>
  <c r="H88" i="14"/>
  <c r="Q88" i="14" s="1"/>
  <c r="H92" i="14"/>
  <c r="Q92" i="14" s="1"/>
  <c r="H97" i="14"/>
  <c r="Q97" i="14" s="1"/>
  <c r="H102" i="14"/>
  <c r="Q102" i="14" s="1"/>
  <c r="H106" i="14"/>
  <c r="Q106" i="14" s="1"/>
  <c r="H111" i="14"/>
  <c r="Q111" i="14" s="1"/>
  <c r="H117" i="14"/>
  <c r="Q117" i="14" s="1"/>
  <c r="H121" i="14"/>
  <c r="Q121" i="14" s="1"/>
  <c r="H127" i="14"/>
  <c r="Q127" i="14" s="1"/>
  <c r="H131" i="14"/>
  <c r="Q131" i="14" s="1"/>
  <c r="H135" i="14"/>
  <c r="Q135" i="14" s="1"/>
  <c r="H140" i="14"/>
  <c r="Q140" i="14" s="1"/>
  <c r="H144" i="14"/>
  <c r="Q144" i="14" s="1"/>
  <c r="H148" i="14"/>
  <c r="Q148" i="14" s="1"/>
  <c r="H153" i="14"/>
  <c r="Q153" i="14" s="1"/>
  <c r="H158" i="14"/>
  <c r="Q158" i="14" s="1"/>
  <c r="H362" i="14"/>
  <c r="H262" i="14"/>
  <c r="Q262" i="14" s="1"/>
  <c r="H18" i="14"/>
  <c r="Q18" i="14" s="1"/>
  <c r="I463" i="14"/>
  <c r="I450" i="14" s="1"/>
  <c r="J463" i="14"/>
  <c r="J450" i="14" s="1"/>
  <c r="H557" i="14"/>
  <c r="Q557" i="14" s="1"/>
  <c r="H410" i="14"/>
  <c r="Q410" i="14" s="1"/>
  <c r="H441" i="14"/>
  <c r="H415" i="14"/>
  <c r="Q415" i="14" s="1"/>
  <c r="H420" i="14"/>
  <c r="Q420" i="14" s="1"/>
  <c r="H205" i="14"/>
  <c r="I309" i="14"/>
  <c r="I288" i="14"/>
  <c r="H114" i="14"/>
  <c r="H464" i="14"/>
  <c r="Q464" i="14" s="1"/>
  <c r="H327" i="14"/>
  <c r="Q327" i="14" s="1"/>
  <c r="J288" i="14"/>
  <c r="H469" i="14"/>
  <c r="Q469" i="14" s="1"/>
  <c r="H474" i="14"/>
  <c r="Q474" i="14" s="1"/>
  <c r="H355" i="14"/>
  <c r="H501" i="14"/>
  <c r="Q501" i="14" s="1"/>
  <c r="H486" i="14"/>
  <c r="Q486" i="14" s="1"/>
  <c r="I425" i="14"/>
  <c r="H435" i="14"/>
  <c r="Q435" i="14" s="1"/>
  <c r="H458" i="14"/>
  <c r="H212" i="14"/>
  <c r="H267" i="14"/>
  <c r="Q267" i="14" s="1"/>
  <c r="H322" i="14"/>
  <c r="Q322" i="14" s="1"/>
  <c r="Q230" i="14"/>
  <c r="H235" i="14"/>
  <c r="Q235" i="14" s="1"/>
  <c r="H162" i="14"/>
  <c r="H289" i="14"/>
  <c r="Q289" i="14" s="1"/>
  <c r="H294" i="14"/>
  <c r="Q294" i="14" s="1"/>
  <c r="H299" i="14"/>
  <c r="Q299" i="14" s="1"/>
  <c r="H304" i="14"/>
  <c r="Q304" i="14" s="1"/>
  <c r="H491" i="14"/>
  <c r="Q491" i="14" s="1"/>
  <c r="H174" i="14"/>
  <c r="H168" i="14"/>
  <c r="H452" i="14"/>
  <c r="H342" i="14"/>
  <c r="Q342" i="14" s="1"/>
  <c r="H337" i="14"/>
  <c r="Q337" i="14" s="1"/>
  <c r="H37" i="14"/>
  <c r="Q37" i="14" s="1"/>
  <c r="H124" i="14"/>
  <c r="Q124" i="14" s="1"/>
  <c r="H137" i="14"/>
  <c r="Q137" i="14" s="1"/>
  <c r="H23" i="14"/>
  <c r="Q23" i="14" s="1"/>
  <c r="H28" i="14"/>
  <c r="Q28" i="14" s="1"/>
  <c r="H391" i="14"/>
  <c r="H552" i="14"/>
  <c r="Q552" i="14" s="1"/>
  <c r="H218" i="14"/>
  <c r="H94" i="14"/>
  <c r="Q94" i="14" s="1"/>
  <c r="H150" i="14"/>
  <c r="Q150" i="14" s="1"/>
  <c r="H332" i="14"/>
  <c r="Q332" i="14" s="1"/>
  <c r="H99" i="14"/>
  <c r="Q99" i="14" s="1"/>
  <c r="H516" i="14"/>
  <c r="Q516" i="14" s="1"/>
  <c r="H375" i="14"/>
  <c r="H272" i="14"/>
  <c r="Q272" i="14" s="1"/>
  <c r="H310" i="14"/>
  <c r="Q310" i="14" s="1"/>
  <c r="J309" i="14"/>
  <c r="H368" i="14"/>
  <c r="H282" i="14"/>
  <c r="Q282" i="14" s="1"/>
  <c r="H180" i="14"/>
  <c r="H51" i="14"/>
  <c r="Q51" i="14" s="1"/>
  <c r="H426" i="14"/>
  <c r="Q426" i="14" s="1"/>
  <c r="J425" i="14"/>
  <c r="H574" i="14"/>
  <c r="Q574" i="14" s="1"/>
  <c r="H569" i="14"/>
  <c r="Q569" i="14" s="1"/>
  <c r="H579" i="14"/>
  <c r="Q579" i="14" s="1"/>
  <c r="H405" i="14"/>
  <c r="Q405" i="14" s="1"/>
  <c r="H191" i="14"/>
  <c r="H539" i="14"/>
  <c r="Q539" i="14" s="1"/>
  <c r="H398" i="14"/>
  <c r="H348" i="14"/>
  <c r="H241" i="14"/>
  <c r="Q241" i="14" s="1"/>
  <c r="H256" i="14"/>
  <c r="Q256" i="14" s="1"/>
  <c r="H246" i="14"/>
  <c r="Q246" i="14" s="1"/>
  <c r="H251" i="14"/>
  <c r="Q251" i="14" s="1"/>
  <c r="H277" i="14"/>
  <c r="Q277" i="14" s="1"/>
  <c r="H155" i="14"/>
  <c r="Q155" i="14" s="1"/>
  <c r="H525" i="14"/>
  <c r="Q525" i="14" s="1"/>
  <c r="H46" i="14"/>
  <c r="Q46" i="14" s="1"/>
  <c r="H315" i="14"/>
  <c r="Q315" i="14" s="1"/>
  <c r="H481" i="14"/>
  <c r="Q481" i="14" s="1"/>
  <c r="H108" i="14"/>
  <c r="Q108" i="14" s="1"/>
  <c r="H562" i="14"/>
  <c r="Q562" i="14" s="1"/>
  <c r="H496" i="14"/>
  <c r="Q496" i="14" s="1"/>
  <c r="H534" i="14"/>
  <c r="Q534" i="14" s="1"/>
  <c r="M597" i="14"/>
  <c r="K490" i="6"/>
  <c r="J490" i="6"/>
  <c r="I490" i="6"/>
  <c r="N481" i="6"/>
  <c r="K481" i="6"/>
  <c r="J481" i="6"/>
  <c r="I481" i="6"/>
  <c r="I471" i="6"/>
  <c r="K470" i="6"/>
  <c r="J470" i="6"/>
  <c r="I469" i="6"/>
  <c r="K468" i="6"/>
  <c r="J468" i="6"/>
  <c r="I468" i="6" s="1"/>
  <c r="I467" i="6"/>
  <c r="I466" i="6" s="1"/>
  <c r="K466" i="6"/>
  <c r="J466" i="6"/>
  <c r="K465" i="6"/>
  <c r="K464" i="6" s="1"/>
  <c r="J465" i="6"/>
  <c r="J464" i="6" s="1"/>
  <c r="I461" i="6"/>
  <c r="I460" i="6" s="1"/>
  <c r="K460" i="6"/>
  <c r="J460" i="6"/>
  <c r="K459" i="6"/>
  <c r="J459" i="6"/>
  <c r="I457" i="6"/>
  <c r="I456" i="6" s="1"/>
  <c r="K456" i="6"/>
  <c r="J456" i="6"/>
  <c r="K455" i="6"/>
  <c r="J455" i="6"/>
  <c r="I450" i="6"/>
  <c r="I449" i="6" s="1"/>
  <c r="K449" i="6"/>
  <c r="J449" i="6"/>
  <c r="K448" i="6"/>
  <c r="J448" i="6"/>
  <c r="Q443" i="6"/>
  <c r="P443" i="6"/>
  <c r="O443" i="6"/>
  <c r="N443" i="6"/>
  <c r="M443" i="6"/>
  <c r="L443" i="6"/>
  <c r="I442" i="6"/>
  <c r="I441" i="6" s="1"/>
  <c r="K441" i="6"/>
  <c r="J441" i="6"/>
  <c r="K440" i="6"/>
  <c r="J440" i="6"/>
  <c r="I439" i="6"/>
  <c r="I438" i="6" s="1"/>
  <c r="K438" i="6"/>
  <c r="J438" i="6"/>
  <c r="K437" i="6"/>
  <c r="J437" i="6"/>
  <c r="I437" i="6" s="1"/>
  <c r="I433" i="6"/>
  <c r="I432" i="6" s="1"/>
  <c r="K432" i="6"/>
  <c r="J432" i="6"/>
  <c r="K431" i="6"/>
  <c r="J431" i="6"/>
  <c r="I430" i="6"/>
  <c r="I429" i="6" s="1"/>
  <c r="K429" i="6"/>
  <c r="J429" i="6"/>
  <c r="K428" i="6"/>
  <c r="J428" i="6"/>
  <c r="I423" i="6"/>
  <c r="I422" i="6" s="1"/>
  <c r="K422" i="6"/>
  <c r="J422" i="6"/>
  <c r="K421" i="6"/>
  <c r="J421" i="6"/>
  <c r="I416" i="6"/>
  <c r="I415" i="6" s="1"/>
  <c r="K415" i="6"/>
  <c r="J415" i="6"/>
  <c r="K414" i="6"/>
  <c r="K413" i="6" s="1"/>
  <c r="J414" i="6"/>
  <c r="J413" i="6"/>
  <c r="I409" i="6"/>
  <c r="I407" i="6" s="1"/>
  <c r="K408" i="6"/>
  <c r="J408" i="6"/>
  <c r="K407" i="6"/>
  <c r="J407" i="6"/>
  <c r="I403" i="6"/>
  <c r="I402" i="6" s="1"/>
  <c r="K402" i="6"/>
  <c r="J402" i="6"/>
  <c r="K401" i="6"/>
  <c r="J401" i="6"/>
  <c r="I400" i="6"/>
  <c r="K399" i="6"/>
  <c r="J399" i="6"/>
  <c r="I399" i="6" s="1"/>
  <c r="I398" i="6"/>
  <c r="I397" i="6" s="1"/>
  <c r="K397" i="6"/>
  <c r="J397" i="6"/>
  <c r="K396" i="6"/>
  <c r="K395" i="6" s="1"/>
  <c r="J396" i="6"/>
  <c r="J395" i="6" s="1"/>
  <c r="Q391" i="6"/>
  <c r="P391" i="6"/>
  <c r="O391" i="6"/>
  <c r="N391" i="6"/>
  <c r="M391" i="6"/>
  <c r="L391" i="6"/>
  <c r="I390" i="6"/>
  <c r="K389" i="6"/>
  <c r="J389" i="6"/>
  <c r="I388" i="6"/>
  <c r="K387" i="6"/>
  <c r="J387" i="6"/>
  <c r="K386" i="6"/>
  <c r="J386" i="6"/>
  <c r="I382" i="6"/>
  <c r="I381" i="6" s="1"/>
  <c r="K381" i="6"/>
  <c r="J381" i="6"/>
  <c r="K380" i="6"/>
  <c r="J380" i="6"/>
  <c r="I379" i="6"/>
  <c r="I378" i="6" s="1"/>
  <c r="K378" i="6"/>
  <c r="J378" i="6"/>
  <c r="K377" i="6"/>
  <c r="J377" i="6"/>
  <c r="I372" i="6"/>
  <c r="I371" i="6" s="1"/>
  <c r="K371" i="6"/>
  <c r="J371" i="6"/>
  <c r="K370" i="6"/>
  <c r="J370" i="6"/>
  <c r="I369" i="6"/>
  <c r="I368" i="6" s="1"/>
  <c r="K368" i="6"/>
  <c r="J368" i="6"/>
  <c r="K367" i="6"/>
  <c r="J367" i="6"/>
  <c r="I366" i="6"/>
  <c r="K365" i="6"/>
  <c r="J365" i="6"/>
  <c r="I364" i="6"/>
  <c r="K363" i="6"/>
  <c r="J363" i="6"/>
  <c r="I362" i="6"/>
  <c r="I361" i="6" s="1"/>
  <c r="K361" i="6"/>
  <c r="J361" i="6"/>
  <c r="K360" i="6"/>
  <c r="J360" i="6"/>
  <c r="I359" i="6"/>
  <c r="K358" i="6"/>
  <c r="J358" i="6"/>
  <c r="I357" i="6"/>
  <c r="K356" i="6"/>
  <c r="J356" i="6"/>
  <c r="I356" i="6" s="1"/>
  <c r="I355" i="6"/>
  <c r="I354" i="6" s="1"/>
  <c r="K354" i="6"/>
  <c r="J354" i="6"/>
  <c r="K353" i="6"/>
  <c r="J353" i="6"/>
  <c r="I351" i="6"/>
  <c r="K350" i="6"/>
  <c r="J350" i="6"/>
  <c r="I350" i="6" s="1"/>
  <c r="I349" i="6"/>
  <c r="K348" i="6"/>
  <c r="J348" i="6"/>
  <c r="I348" i="6" s="1"/>
  <c r="K347" i="6"/>
  <c r="J347" i="6"/>
  <c r="I343" i="6"/>
  <c r="I342" i="6" s="1"/>
  <c r="K342" i="6"/>
  <c r="J342" i="6"/>
  <c r="I341" i="6"/>
  <c r="K340" i="6"/>
  <c r="J340" i="6"/>
  <c r="I340" i="6" s="1"/>
  <c r="K339" i="6"/>
  <c r="J339" i="6"/>
  <c r="I338" i="6"/>
  <c r="I337" i="6" s="1"/>
  <c r="K337" i="6"/>
  <c r="J337" i="6"/>
  <c r="K336" i="6"/>
  <c r="J336" i="6"/>
  <c r="I332" i="6"/>
  <c r="I331" i="6" s="1"/>
  <c r="K331" i="6"/>
  <c r="J331" i="6"/>
  <c r="K330" i="6"/>
  <c r="J330" i="6"/>
  <c r="I329" i="6"/>
  <c r="K328" i="6"/>
  <c r="J328" i="6"/>
  <c r="I327" i="6"/>
  <c r="K326" i="6"/>
  <c r="J326" i="6"/>
  <c r="I325" i="6"/>
  <c r="K324" i="6"/>
  <c r="J324" i="6"/>
  <c r="I324" i="6" s="1"/>
  <c r="K323" i="6"/>
  <c r="J323" i="6"/>
  <c r="I322" i="6"/>
  <c r="K321" i="6"/>
  <c r="J321" i="6"/>
  <c r="I320" i="6"/>
  <c r="K319" i="6"/>
  <c r="J319" i="6"/>
  <c r="K318" i="6"/>
  <c r="J318" i="6"/>
  <c r="I317" i="6"/>
  <c r="I316" i="6" s="1"/>
  <c r="K316" i="6"/>
  <c r="J316" i="6"/>
  <c r="K315" i="6"/>
  <c r="J315" i="6"/>
  <c r="I311" i="6"/>
  <c r="I310" i="6" s="1"/>
  <c r="K310" i="6"/>
  <c r="J310" i="6"/>
  <c r="K309" i="6"/>
  <c r="J309" i="6"/>
  <c r="I309" i="6" s="1"/>
  <c r="I308" i="6"/>
  <c r="I307" i="6" s="1"/>
  <c r="K307" i="6"/>
  <c r="J307" i="6"/>
  <c r="K306" i="6"/>
  <c r="J306" i="6"/>
  <c r="I306" i="6" s="1"/>
  <c r="I305" i="6"/>
  <c r="K304" i="6"/>
  <c r="J304" i="6"/>
  <c r="I304" i="6" s="1"/>
  <c r="I303" i="6"/>
  <c r="K302" i="6"/>
  <c r="J302" i="6"/>
  <c r="I301" i="6"/>
  <c r="I300" i="6" s="1"/>
  <c r="K300" i="6"/>
  <c r="J300" i="6"/>
  <c r="K299" i="6"/>
  <c r="J299" i="6"/>
  <c r="I298" i="6"/>
  <c r="K297" i="6"/>
  <c r="J297" i="6"/>
  <c r="I297" i="6" s="1"/>
  <c r="I296" i="6"/>
  <c r="K295" i="6"/>
  <c r="J295" i="6"/>
  <c r="K294" i="6"/>
  <c r="J294" i="6"/>
  <c r="I293" i="6"/>
  <c r="K292" i="6"/>
  <c r="J292" i="6"/>
  <c r="I363" i="6" l="1"/>
  <c r="I470" i="6"/>
  <c r="K483" i="15"/>
  <c r="J608" i="16"/>
  <c r="I295" i="6"/>
  <c r="I328" i="6"/>
  <c r="I365" i="6"/>
  <c r="I408" i="6"/>
  <c r="I281" i="15"/>
  <c r="I280" i="15" s="1"/>
  <c r="J611" i="16"/>
  <c r="I11" i="15"/>
  <c r="I467" i="15" s="1"/>
  <c r="K479" i="15"/>
  <c r="I596" i="16"/>
  <c r="J479" i="15"/>
  <c r="J482" i="15"/>
  <c r="I389" i="6"/>
  <c r="I387" i="6"/>
  <c r="Q210" i="16"/>
  <c r="H189" i="16"/>
  <c r="I358" i="6"/>
  <c r="K314" i="6"/>
  <c r="I292" i="6"/>
  <c r="I323" i="6"/>
  <c r="I321" i="6"/>
  <c r="I294" i="6"/>
  <c r="I318" i="6"/>
  <c r="I339" i="6"/>
  <c r="I347" i="6"/>
  <c r="J376" i="6"/>
  <c r="J375" i="6" s="1"/>
  <c r="I386" i="6"/>
  <c r="J427" i="6"/>
  <c r="K436" i="6"/>
  <c r="I326" i="6"/>
  <c r="H224" i="14"/>
  <c r="Q224" i="14" s="1"/>
  <c r="K346" i="6"/>
  <c r="I440" i="6"/>
  <c r="I436" i="6" s="1"/>
  <c r="I448" i="6"/>
  <c r="K447" i="6" s="1"/>
  <c r="J447" i="6" s="1"/>
  <c r="I447" i="6" s="1"/>
  <c r="K446" i="6" s="1"/>
  <c r="J446" i="6" s="1"/>
  <c r="I446" i="6" s="1"/>
  <c r="K445" i="6" s="1"/>
  <c r="J445" i="6" s="1"/>
  <c r="I445" i="6" s="1"/>
  <c r="K444" i="6" s="1"/>
  <c r="J444" i="6" s="1"/>
  <c r="I444" i="6" s="1"/>
  <c r="J223" i="14"/>
  <c r="R223" i="14"/>
  <c r="J403" i="14"/>
  <c r="K376" i="6"/>
  <c r="I330" i="6"/>
  <c r="J346" i="6"/>
  <c r="I299" i="6"/>
  <c r="J314" i="6"/>
  <c r="K385" i="6"/>
  <c r="J385" i="6" s="1"/>
  <c r="K427" i="6"/>
  <c r="I302" i="6"/>
  <c r="R585" i="14"/>
  <c r="H397" i="14"/>
  <c r="Q398" i="14"/>
  <c r="H217" i="14"/>
  <c r="Q217" i="14" s="1"/>
  <c r="Q218" i="14"/>
  <c r="H167" i="14"/>
  <c r="Q167" i="14" s="1"/>
  <c r="Q168" i="14"/>
  <c r="H380" i="14"/>
  <c r="Q380" i="14" s="1"/>
  <c r="Q381" i="14"/>
  <c r="H440" i="14"/>
  <c r="Q440" i="14" s="1"/>
  <c r="Q441" i="14"/>
  <c r="H361" i="14"/>
  <c r="Q361" i="14" s="1"/>
  <c r="Q362" i="14"/>
  <c r="H13" i="14"/>
  <c r="Q13" i="14" s="1"/>
  <c r="Q14" i="14"/>
  <c r="H190" i="14"/>
  <c r="Q190" i="14" s="1"/>
  <c r="Q191" i="14"/>
  <c r="H179" i="14"/>
  <c r="Q179" i="14" s="1"/>
  <c r="Q180" i="14"/>
  <c r="H367" i="14"/>
  <c r="Q367" i="14" s="1"/>
  <c r="Q368" i="14"/>
  <c r="H374" i="14"/>
  <c r="Q374" i="14" s="1"/>
  <c r="Q375" i="14"/>
  <c r="H211" i="14"/>
  <c r="Q211" i="14" s="1"/>
  <c r="Q212" i="14"/>
  <c r="H113" i="14"/>
  <c r="Q113" i="14" s="1"/>
  <c r="Q114" i="14"/>
  <c r="H347" i="14"/>
  <c r="Q347" i="14" s="1"/>
  <c r="Q348" i="14"/>
  <c r="H390" i="14"/>
  <c r="Q390" i="14" s="1"/>
  <c r="Q391" i="14"/>
  <c r="H451" i="14"/>
  <c r="Q451" i="14" s="1"/>
  <c r="Q452" i="14"/>
  <c r="H173" i="14"/>
  <c r="Q173" i="14" s="1"/>
  <c r="Q174" i="14"/>
  <c r="H161" i="14"/>
  <c r="Q161" i="14" s="1"/>
  <c r="Q162" i="14"/>
  <c r="H457" i="14"/>
  <c r="Q457" i="14" s="1"/>
  <c r="Q458" i="14"/>
  <c r="H354" i="14"/>
  <c r="Q355" i="14"/>
  <c r="H204" i="14"/>
  <c r="Q204" i="14" s="1"/>
  <c r="Q205" i="14"/>
  <c r="H595" i="14"/>
  <c r="J595" i="14"/>
  <c r="H480" i="14"/>
  <c r="I223" i="14"/>
  <c r="J11" i="14"/>
  <c r="H515" i="14"/>
  <c r="H404" i="14"/>
  <c r="Q404" i="14" s="1"/>
  <c r="H568" i="14"/>
  <c r="I287" i="14"/>
  <c r="I403" i="14"/>
  <c r="J287" i="14"/>
  <c r="H240" i="14"/>
  <c r="Q240" i="14" s="1"/>
  <c r="H321" i="14"/>
  <c r="H261" i="14"/>
  <c r="Q261" i="14" s="1"/>
  <c r="H123" i="14"/>
  <c r="Q123" i="14" s="1"/>
  <c r="H309" i="14"/>
  <c r="Q309" i="14" s="1"/>
  <c r="H425" i="14"/>
  <c r="Q425" i="14" s="1"/>
  <c r="I353" i="6"/>
  <c r="K352" i="6"/>
  <c r="K345" i="6" s="1"/>
  <c r="J352" i="6"/>
  <c r="I360" i="6"/>
  <c r="I367" i="6"/>
  <c r="I370" i="6"/>
  <c r="I377" i="6"/>
  <c r="I380" i="6"/>
  <c r="I396" i="6"/>
  <c r="K406" i="6"/>
  <c r="J406" i="6" s="1"/>
  <c r="I406" i="6" s="1"/>
  <c r="K405" i="6" s="1"/>
  <c r="J405" i="6" s="1"/>
  <c r="I405" i="6" s="1"/>
  <c r="K404" i="6" s="1"/>
  <c r="J404" i="6" s="1"/>
  <c r="I404" i="6" s="1"/>
  <c r="I465" i="6"/>
  <c r="I464" i="6" s="1"/>
  <c r="K463" i="6" s="1"/>
  <c r="J463" i="6" s="1"/>
  <c r="I463" i="6" s="1"/>
  <c r="K462" i="6" s="1"/>
  <c r="J462" i="6" s="1"/>
  <c r="I462" i="6" s="1"/>
  <c r="I401" i="6"/>
  <c r="I421" i="6"/>
  <c r="K420" i="6" s="1"/>
  <c r="J420" i="6" s="1"/>
  <c r="I420" i="6" s="1"/>
  <c r="K419" i="6" s="1"/>
  <c r="J419" i="6" s="1"/>
  <c r="I419" i="6" s="1"/>
  <c r="K418" i="6" s="1"/>
  <c r="J418" i="6" s="1"/>
  <c r="I428" i="6"/>
  <c r="I431" i="6"/>
  <c r="I455" i="6"/>
  <c r="K454" i="6" s="1"/>
  <c r="J454" i="6" s="1"/>
  <c r="I459" i="6"/>
  <c r="K458" i="6" s="1"/>
  <c r="J458" i="6" s="1"/>
  <c r="I458" i="6" s="1"/>
  <c r="I319" i="6"/>
  <c r="K394" i="6"/>
  <c r="J394" i="6" s="1"/>
  <c r="K291" i="6"/>
  <c r="I315" i="6"/>
  <c r="I336" i="6"/>
  <c r="I414" i="6"/>
  <c r="I413" i="6" s="1"/>
  <c r="K412" i="6" s="1"/>
  <c r="J412" i="6" s="1"/>
  <c r="I412" i="6" s="1"/>
  <c r="K411" i="6" s="1"/>
  <c r="J436" i="6"/>
  <c r="J435" i="6" s="1"/>
  <c r="H463" i="14"/>
  <c r="H288" i="14"/>
  <c r="Q288" i="14" s="1"/>
  <c r="Q286" i="6"/>
  <c r="P286" i="6"/>
  <c r="O286" i="6"/>
  <c r="N286" i="6"/>
  <c r="M286" i="6"/>
  <c r="L286" i="6"/>
  <c r="I285" i="6"/>
  <c r="K284" i="6"/>
  <c r="J284" i="6"/>
  <c r="I283" i="6"/>
  <c r="K282" i="6"/>
  <c r="J282" i="6"/>
  <c r="K281" i="6"/>
  <c r="J281" i="6"/>
  <c r="I277" i="6"/>
  <c r="I276" i="6" s="1"/>
  <c r="K276" i="6"/>
  <c r="J276" i="6"/>
  <c r="K275" i="6"/>
  <c r="J275" i="6"/>
  <c r="I271" i="6"/>
  <c r="I270" i="6" s="1"/>
  <c r="K270" i="6"/>
  <c r="J270" i="6"/>
  <c r="K269" i="6"/>
  <c r="J269" i="6"/>
  <c r="Q264" i="6"/>
  <c r="P264" i="6"/>
  <c r="O264" i="6"/>
  <c r="N264" i="6"/>
  <c r="M264" i="6"/>
  <c r="L264" i="6"/>
  <c r="I263" i="6"/>
  <c r="I262" i="6" s="1"/>
  <c r="K262" i="6"/>
  <c r="J262" i="6"/>
  <c r="K261" i="6"/>
  <c r="J261" i="6"/>
  <c r="I260" i="6"/>
  <c r="I259" i="6" s="1"/>
  <c r="K259" i="6"/>
  <c r="J259" i="6"/>
  <c r="K258" i="6"/>
  <c r="J258" i="6"/>
  <c r="I257" i="6"/>
  <c r="I256" i="6" s="1"/>
  <c r="K256" i="6"/>
  <c r="J256" i="6"/>
  <c r="K255" i="6"/>
  <c r="J255" i="6"/>
  <c r="I251" i="6"/>
  <c r="K250" i="6"/>
  <c r="J250" i="6"/>
  <c r="I249" i="6"/>
  <c r="K248" i="6"/>
  <c r="J248" i="6"/>
  <c r="I248" i="6" s="1"/>
  <c r="I247" i="6"/>
  <c r="I246" i="6" s="1"/>
  <c r="K246" i="6"/>
  <c r="J246" i="6"/>
  <c r="K245" i="6"/>
  <c r="J245" i="6"/>
  <c r="I244" i="6"/>
  <c r="I243" i="6" s="1"/>
  <c r="K243" i="6"/>
  <c r="J243" i="6"/>
  <c r="K242" i="6"/>
  <c r="J242" i="6"/>
  <c r="Q237" i="6"/>
  <c r="P237" i="6"/>
  <c r="O237" i="6"/>
  <c r="N237" i="6"/>
  <c r="M237" i="6"/>
  <c r="L237" i="6"/>
  <c r="I236" i="6"/>
  <c r="I235" i="6" s="1"/>
  <c r="K235" i="6"/>
  <c r="J235" i="6"/>
  <c r="K234" i="6"/>
  <c r="J234" i="6"/>
  <c r="I233" i="6"/>
  <c r="I232" i="6" s="1"/>
  <c r="K232" i="6"/>
  <c r="J232" i="6"/>
  <c r="K231" i="6"/>
  <c r="J231" i="6"/>
  <c r="I230" i="6"/>
  <c r="I229" i="6" s="1"/>
  <c r="K229" i="6"/>
  <c r="J229" i="6"/>
  <c r="K228" i="6"/>
  <c r="J228" i="6"/>
  <c r="I227" i="6"/>
  <c r="I226" i="6" s="1"/>
  <c r="K226" i="6"/>
  <c r="J226" i="6"/>
  <c r="K225" i="6"/>
  <c r="J225" i="6"/>
  <c r="H373" i="14" l="1"/>
  <c r="Q373" i="14" s="1"/>
  <c r="I481" i="15"/>
  <c r="I479" i="15"/>
  <c r="I610" i="16"/>
  <c r="I608" i="16"/>
  <c r="Q189" i="16"/>
  <c r="H596" i="16"/>
  <c r="I385" i="6"/>
  <c r="K384" i="6" s="1"/>
  <c r="J384" i="6" s="1"/>
  <c r="I384" i="6" s="1"/>
  <c r="K383" i="6" s="1"/>
  <c r="J383" i="6" s="1"/>
  <c r="I383" i="6" s="1"/>
  <c r="I284" i="6"/>
  <c r="K435" i="6"/>
  <c r="I346" i="6"/>
  <c r="K417" i="6"/>
  <c r="I250" i="6"/>
  <c r="I435" i="6"/>
  <c r="K434" i="6" s="1"/>
  <c r="J345" i="6"/>
  <c r="I282" i="6"/>
  <c r="I234" i="6"/>
  <c r="J241" i="6"/>
  <c r="K241" i="6"/>
  <c r="K240" i="6" s="1"/>
  <c r="K453" i="6"/>
  <c r="K452" i="6" s="1"/>
  <c r="K451" i="6" s="1"/>
  <c r="K443" i="6" s="1"/>
  <c r="I225" i="6"/>
  <c r="K224" i="6"/>
  <c r="I228" i="6"/>
  <c r="I314" i="6"/>
  <c r="K313" i="6" s="1"/>
  <c r="J313" i="6" s="1"/>
  <c r="I313" i="6" s="1"/>
  <c r="K312" i="6" s="1"/>
  <c r="J312" i="6" s="1"/>
  <c r="I312" i="6" s="1"/>
  <c r="I395" i="6"/>
  <c r="I394" i="6" s="1"/>
  <c r="K393" i="6" s="1"/>
  <c r="K392" i="6" s="1"/>
  <c r="I242" i="6"/>
  <c r="I245" i="6"/>
  <c r="K254" i="6"/>
  <c r="H360" i="14"/>
  <c r="Q360" i="14" s="1"/>
  <c r="H210" i="14"/>
  <c r="Q210" i="14" s="1"/>
  <c r="H189" i="14"/>
  <c r="Q189" i="14" s="1"/>
  <c r="H160" i="14"/>
  <c r="Q160" i="14" s="1"/>
  <c r="H12" i="14"/>
  <c r="Q12" i="14" s="1"/>
  <c r="H320" i="14"/>
  <c r="Q320" i="14" s="1"/>
  <c r="Q321" i="14"/>
  <c r="H479" i="14"/>
  <c r="Q479" i="14" s="1"/>
  <c r="Q480" i="14"/>
  <c r="H353" i="14"/>
  <c r="Q353" i="14" s="1"/>
  <c r="Q354" i="14"/>
  <c r="H396" i="14"/>
  <c r="Q396" i="14" s="1"/>
  <c r="Q397" i="14"/>
  <c r="H450" i="14"/>
  <c r="Q450" i="14" s="1"/>
  <c r="Q463" i="14"/>
  <c r="H567" i="14"/>
  <c r="Q567" i="14" s="1"/>
  <c r="Q568" i="14"/>
  <c r="H514" i="14"/>
  <c r="Q514" i="14" s="1"/>
  <c r="Q515" i="14"/>
  <c r="I585" i="14"/>
  <c r="J585" i="14"/>
  <c r="J599" i="14" s="1"/>
  <c r="J601" i="14" s="1"/>
  <c r="H287" i="14"/>
  <c r="Q287" i="14" s="1"/>
  <c r="H223" i="14"/>
  <c r="Q223" i="14" s="1"/>
  <c r="H403" i="14"/>
  <c r="Q403" i="14" s="1"/>
  <c r="I427" i="6"/>
  <c r="K426" i="6" s="1"/>
  <c r="J426" i="6" s="1"/>
  <c r="I426" i="6" s="1"/>
  <c r="K425" i="6" s="1"/>
  <c r="I376" i="6"/>
  <c r="K375" i="6" s="1"/>
  <c r="I352" i="6"/>
  <c r="I345" i="6" s="1"/>
  <c r="K344" i="6" s="1"/>
  <c r="J344" i="6" s="1"/>
  <c r="I344" i="6" s="1"/>
  <c r="J224" i="6"/>
  <c r="I454" i="6"/>
  <c r="I453" i="6" s="1"/>
  <c r="J453" i="6"/>
  <c r="J452" i="6" s="1"/>
  <c r="I418" i="6"/>
  <c r="I417" i="6" s="1"/>
  <c r="J417" i="6"/>
  <c r="I231" i="6"/>
  <c r="I255" i="6"/>
  <c r="I258" i="6"/>
  <c r="I261" i="6"/>
  <c r="I281" i="6"/>
  <c r="K280" i="6" s="1"/>
  <c r="J280" i="6" s="1"/>
  <c r="I280" i="6" s="1"/>
  <c r="K279" i="6" s="1"/>
  <c r="J279" i="6" s="1"/>
  <c r="I279" i="6" s="1"/>
  <c r="K278" i="6" s="1"/>
  <c r="J278" i="6" s="1"/>
  <c r="I278" i="6" s="1"/>
  <c r="J434" i="6"/>
  <c r="J411" i="6"/>
  <c r="K410" i="6"/>
  <c r="K335" i="6"/>
  <c r="I335" i="6"/>
  <c r="J291" i="6"/>
  <c r="K290" i="6"/>
  <c r="K289" i="6" s="1"/>
  <c r="I269" i="6"/>
  <c r="K268" i="6" s="1"/>
  <c r="J268" i="6" s="1"/>
  <c r="I268" i="6" s="1"/>
  <c r="K267" i="6" s="1"/>
  <c r="J267" i="6" s="1"/>
  <c r="I267" i="6" s="1"/>
  <c r="K266" i="6" s="1"/>
  <c r="I275" i="6"/>
  <c r="K274" i="6" s="1"/>
  <c r="J274" i="6" s="1"/>
  <c r="I274" i="6" s="1"/>
  <c r="K273" i="6" s="1"/>
  <c r="J273" i="6" s="1"/>
  <c r="I273" i="6" s="1"/>
  <c r="K272" i="6" s="1"/>
  <c r="J272" i="6" s="1"/>
  <c r="I272" i="6" s="1"/>
  <c r="J393" i="6"/>
  <c r="J254" i="6"/>
  <c r="J253" i="6" s="1"/>
  <c r="I224" i="6" l="1"/>
  <c r="I611" i="16"/>
  <c r="I612" i="16"/>
  <c r="H610" i="16"/>
  <c r="Q596" i="16"/>
  <c r="H608" i="16"/>
  <c r="I425" i="6"/>
  <c r="J425" i="6"/>
  <c r="K424" i="6"/>
  <c r="I434" i="6"/>
  <c r="J240" i="6"/>
  <c r="J239" i="6" s="1"/>
  <c r="K223" i="6"/>
  <c r="J223" i="6" s="1"/>
  <c r="I241" i="6"/>
  <c r="I240" i="6" s="1"/>
  <c r="J600" i="14"/>
  <c r="H11" i="14"/>
  <c r="Q11" i="14" s="1"/>
  <c r="I599" i="14"/>
  <c r="I601" i="14" s="1"/>
  <c r="I597" i="14"/>
  <c r="J597" i="14"/>
  <c r="H585" i="14"/>
  <c r="K391" i="6"/>
  <c r="J424" i="6"/>
  <c r="I375" i="6"/>
  <c r="K374" i="6" s="1"/>
  <c r="J222" i="6"/>
  <c r="I254" i="6"/>
  <c r="K253" i="6" s="1"/>
  <c r="J252" i="6"/>
  <c r="I291" i="6"/>
  <c r="J290" i="6"/>
  <c r="J335" i="6"/>
  <c r="J334" i="6" s="1"/>
  <c r="I334" i="6" s="1"/>
  <c r="K334" i="6"/>
  <c r="I411" i="6"/>
  <c r="I410" i="6" s="1"/>
  <c r="J410" i="6"/>
  <c r="I452" i="6"/>
  <c r="I451" i="6" s="1"/>
  <c r="J451" i="6"/>
  <c r="J443" i="6" s="1"/>
  <c r="I393" i="6"/>
  <c r="I392" i="6" s="1"/>
  <c r="J392" i="6"/>
  <c r="J266" i="6"/>
  <c r="K265" i="6"/>
  <c r="K264" i="6" s="1"/>
  <c r="J221" i="6"/>
  <c r="I220" i="6"/>
  <c r="I219" i="6" s="1"/>
  <c r="K219" i="6"/>
  <c r="J219" i="6"/>
  <c r="K218" i="6"/>
  <c r="J218" i="6"/>
  <c r="I214" i="6"/>
  <c r="I213" i="6" s="1"/>
  <c r="K213" i="6"/>
  <c r="J213" i="6"/>
  <c r="K212" i="6"/>
  <c r="J212" i="6"/>
  <c r="I207" i="6"/>
  <c r="I206" i="6" s="1"/>
  <c r="K206" i="6"/>
  <c r="J206" i="6"/>
  <c r="K205" i="6"/>
  <c r="J205" i="6"/>
  <c r="I204" i="6"/>
  <c r="I203" i="6" s="1"/>
  <c r="K203" i="6"/>
  <c r="J203" i="6"/>
  <c r="K202" i="6"/>
  <c r="J202" i="6"/>
  <c r="I201" i="6"/>
  <c r="I200" i="6" s="1"/>
  <c r="K200" i="6"/>
  <c r="J200" i="6"/>
  <c r="K199" i="6"/>
  <c r="J199" i="6"/>
  <c r="I197" i="6"/>
  <c r="I196" i="6" s="1"/>
  <c r="K196" i="6"/>
  <c r="J196" i="6"/>
  <c r="K195" i="6"/>
  <c r="J195" i="6"/>
  <c r="I194" i="6"/>
  <c r="I193" i="6" s="1"/>
  <c r="K193" i="6"/>
  <c r="J193" i="6"/>
  <c r="K192" i="6"/>
  <c r="J192" i="6"/>
  <c r="I191" i="6"/>
  <c r="I189" i="6" s="1"/>
  <c r="K190" i="6"/>
  <c r="J190" i="6"/>
  <c r="K189" i="6"/>
  <c r="J189" i="6"/>
  <c r="I188" i="6"/>
  <c r="I187" i="6" s="1"/>
  <c r="K187" i="6"/>
  <c r="J187" i="6"/>
  <c r="K186" i="6"/>
  <c r="J186" i="6"/>
  <c r="I184" i="6"/>
  <c r="I183" i="6" s="1"/>
  <c r="K183" i="6"/>
  <c r="J183" i="6"/>
  <c r="K182" i="6"/>
  <c r="J182" i="6"/>
  <c r="I181" i="6"/>
  <c r="I180" i="6" s="1"/>
  <c r="K180" i="6"/>
  <c r="J180" i="6"/>
  <c r="K179" i="6"/>
  <c r="J179" i="6"/>
  <c r="I171" i="6"/>
  <c r="I170" i="6" s="1"/>
  <c r="K170" i="6"/>
  <c r="J170" i="6"/>
  <c r="K169" i="6"/>
  <c r="J169" i="6"/>
  <c r="I168" i="6"/>
  <c r="I167" i="6" s="1"/>
  <c r="K167" i="6"/>
  <c r="J167" i="6"/>
  <c r="K166" i="6"/>
  <c r="J166" i="6"/>
  <c r="I165" i="6"/>
  <c r="I164" i="6" s="1"/>
  <c r="K164" i="6"/>
  <c r="J164" i="6"/>
  <c r="K163" i="6"/>
  <c r="J163" i="6"/>
  <c r="I162" i="6"/>
  <c r="I161" i="6" s="1"/>
  <c r="K161" i="6"/>
  <c r="J161" i="6"/>
  <c r="K160" i="6"/>
  <c r="J160" i="6"/>
  <c r="I159" i="6"/>
  <c r="I158" i="6" s="1"/>
  <c r="K158" i="6"/>
  <c r="J158" i="6"/>
  <c r="K157" i="6"/>
  <c r="J157" i="6"/>
  <c r="I153" i="6"/>
  <c r="I152" i="6" s="1"/>
  <c r="K152" i="6"/>
  <c r="J152" i="6"/>
  <c r="K151" i="6"/>
  <c r="J151" i="6"/>
  <c r="I150" i="6"/>
  <c r="I149" i="6" s="1"/>
  <c r="K149" i="6"/>
  <c r="J149" i="6"/>
  <c r="K148" i="6"/>
  <c r="J148" i="6"/>
  <c r="I145" i="6"/>
  <c r="I144" i="6" s="1"/>
  <c r="K144" i="6"/>
  <c r="J144" i="6"/>
  <c r="K143" i="6"/>
  <c r="J143" i="6"/>
  <c r="I142" i="6"/>
  <c r="I141" i="6" s="1"/>
  <c r="K141" i="6"/>
  <c r="J141" i="6"/>
  <c r="K140" i="6"/>
  <c r="J140" i="6"/>
  <c r="I135" i="6"/>
  <c r="I134" i="6" s="1"/>
  <c r="K134" i="6"/>
  <c r="J134" i="6"/>
  <c r="K133" i="6"/>
  <c r="J133" i="6"/>
  <c r="I600" i="14" l="1"/>
  <c r="K239" i="6"/>
  <c r="I239" i="6"/>
  <c r="J391" i="6"/>
  <c r="I190" i="6"/>
  <c r="I223" i="6"/>
  <c r="K222" i="6" s="1"/>
  <c r="K221" i="6" s="1"/>
  <c r="J238" i="6"/>
  <c r="J237" i="6" s="1"/>
  <c r="K139" i="6"/>
  <c r="J175" i="6"/>
  <c r="I218" i="6"/>
  <c r="I424" i="6"/>
  <c r="K217" i="6"/>
  <c r="K216" i="6" s="1"/>
  <c r="K175" i="6"/>
  <c r="J139" i="6"/>
  <c r="I391" i="6"/>
  <c r="I143" i="6"/>
  <c r="J147" i="6"/>
  <c r="I133" i="6"/>
  <c r="K132" i="6" s="1"/>
  <c r="K147" i="6"/>
  <c r="K146" i="6" s="1"/>
  <c r="J146" i="6" s="1"/>
  <c r="I186" i="6"/>
  <c r="K185" i="6"/>
  <c r="I151" i="6"/>
  <c r="I163" i="6"/>
  <c r="I199" i="6"/>
  <c r="K198" i="6"/>
  <c r="K174" i="6" s="1"/>
  <c r="I179" i="6"/>
  <c r="I182" i="6"/>
  <c r="J185" i="6"/>
  <c r="I192" i="6"/>
  <c r="I195" i="6"/>
  <c r="J198" i="6"/>
  <c r="I202" i="6"/>
  <c r="I205" i="6"/>
  <c r="I212" i="6"/>
  <c r="K211" i="6" s="1"/>
  <c r="J211" i="6" s="1"/>
  <c r="I211" i="6" s="1"/>
  <c r="K210" i="6" s="1"/>
  <c r="J210" i="6" s="1"/>
  <c r="I210" i="6" s="1"/>
  <c r="K209" i="6" s="1"/>
  <c r="J209" i="6" s="1"/>
  <c r="I209" i="6" s="1"/>
  <c r="Q585" i="14"/>
  <c r="H599" i="14"/>
  <c r="H597" i="14"/>
  <c r="J374" i="6"/>
  <c r="I374" i="6" s="1"/>
  <c r="I373" i="6" s="1"/>
  <c r="K373" i="6"/>
  <c r="I157" i="6"/>
  <c r="K156" i="6"/>
  <c r="I166" i="6"/>
  <c r="I169" i="6"/>
  <c r="I140" i="6"/>
  <c r="I139" i="6" s="1"/>
  <c r="I148" i="6"/>
  <c r="J156" i="6"/>
  <c r="J155" i="6" s="1"/>
  <c r="I160" i="6"/>
  <c r="I443" i="6"/>
  <c r="I253" i="6"/>
  <c r="K252" i="6" s="1"/>
  <c r="K238" i="6" s="1"/>
  <c r="K237" i="6" s="1"/>
  <c r="I266" i="6"/>
  <c r="I265" i="6" s="1"/>
  <c r="J265" i="6"/>
  <c r="J264" i="6" s="1"/>
  <c r="K138" i="6"/>
  <c r="J132" i="6"/>
  <c r="J217" i="6"/>
  <c r="K333" i="6"/>
  <c r="J333" i="6" s="1"/>
  <c r="I333" i="6" s="1"/>
  <c r="I290" i="6"/>
  <c r="I289" i="6" s="1"/>
  <c r="K288" i="6" s="1"/>
  <c r="J289" i="6"/>
  <c r="I128" i="6"/>
  <c r="I127" i="6" s="1"/>
  <c r="K127" i="6"/>
  <c r="J127" i="6"/>
  <c r="K126" i="6"/>
  <c r="J126" i="6"/>
  <c r="I122" i="6"/>
  <c r="I121" i="6" s="1"/>
  <c r="K121" i="6"/>
  <c r="J121" i="6"/>
  <c r="K120" i="6"/>
  <c r="J120" i="6"/>
  <c r="I116" i="6"/>
  <c r="I115" i="6" s="1"/>
  <c r="K115" i="6"/>
  <c r="J115" i="6"/>
  <c r="K114" i="6"/>
  <c r="J114" i="6"/>
  <c r="I110" i="6"/>
  <c r="K109" i="6"/>
  <c r="J109" i="6"/>
  <c r="I108" i="6"/>
  <c r="I107" i="6" s="1"/>
  <c r="K107" i="6"/>
  <c r="J107" i="6"/>
  <c r="K106" i="6"/>
  <c r="K105" i="6" s="1"/>
  <c r="J106" i="6"/>
  <c r="J105" i="6" s="1"/>
  <c r="I104" i="6"/>
  <c r="I103" i="6" s="1"/>
  <c r="K103" i="6"/>
  <c r="J103" i="6"/>
  <c r="K102" i="6"/>
  <c r="J102" i="6"/>
  <c r="I97" i="6"/>
  <c r="I96" i="6" s="1"/>
  <c r="K96" i="6"/>
  <c r="J96" i="6"/>
  <c r="K95" i="6"/>
  <c r="J95" i="6"/>
  <c r="I90" i="6"/>
  <c r="I89" i="6" s="1"/>
  <c r="K89" i="6"/>
  <c r="J89" i="6"/>
  <c r="K88" i="6"/>
  <c r="J88" i="6"/>
  <c r="I85" i="6"/>
  <c r="I84" i="6" s="1"/>
  <c r="K84" i="6"/>
  <c r="J84" i="6"/>
  <c r="K83" i="6"/>
  <c r="J83" i="6"/>
  <c r="I82" i="6"/>
  <c r="I81" i="6" s="1"/>
  <c r="K81" i="6"/>
  <c r="J81" i="6"/>
  <c r="K80" i="6"/>
  <c r="J80" i="6"/>
  <c r="I79" i="6"/>
  <c r="I78" i="6" s="1"/>
  <c r="K78" i="6"/>
  <c r="J78" i="6"/>
  <c r="K77" i="6"/>
  <c r="J77" i="6"/>
  <c r="I75" i="6"/>
  <c r="I74" i="6" s="1"/>
  <c r="K74" i="6"/>
  <c r="J74" i="6"/>
  <c r="K73" i="6"/>
  <c r="J73" i="6"/>
  <c r="I71" i="6"/>
  <c r="I70" i="6" s="1"/>
  <c r="K70" i="6"/>
  <c r="J70" i="6"/>
  <c r="K69" i="6"/>
  <c r="J69" i="6"/>
  <c r="I66" i="6"/>
  <c r="K65" i="6"/>
  <c r="J65" i="6"/>
  <c r="I64" i="6"/>
  <c r="I63" i="6" s="1"/>
  <c r="K63" i="6"/>
  <c r="J63" i="6"/>
  <c r="K62" i="6"/>
  <c r="K61" i="6" s="1"/>
  <c r="J62" i="6"/>
  <c r="J61" i="6" s="1"/>
  <c r="I59" i="6"/>
  <c r="I58" i="6" s="1"/>
  <c r="K58" i="6"/>
  <c r="J58" i="6"/>
  <c r="K57" i="6"/>
  <c r="J57" i="6"/>
  <c r="I53" i="6"/>
  <c r="I52" i="6" s="1"/>
  <c r="K52" i="6"/>
  <c r="J52" i="6"/>
  <c r="K51" i="6"/>
  <c r="J51" i="6"/>
  <c r="I47" i="6"/>
  <c r="I46" i="6" s="1"/>
  <c r="K46" i="6"/>
  <c r="J46" i="6"/>
  <c r="K45" i="6"/>
  <c r="J45" i="6"/>
  <c r="I41" i="6"/>
  <c r="I40" i="6" s="1"/>
  <c r="K40" i="6"/>
  <c r="J40" i="6"/>
  <c r="K39" i="6"/>
  <c r="J39" i="6"/>
  <c r="I38" i="6"/>
  <c r="K37" i="6"/>
  <c r="J37" i="6"/>
  <c r="I37" i="6" s="1"/>
  <c r="I36" i="6"/>
  <c r="K35" i="6"/>
  <c r="J35" i="6"/>
  <c r="I34" i="6"/>
  <c r="I33" i="6" s="1"/>
  <c r="K33" i="6"/>
  <c r="J33" i="6"/>
  <c r="K32" i="6"/>
  <c r="J32" i="6"/>
  <c r="I31" i="6"/>
  <c r="K30" i="6"/>
  <c r="J30" i="6"/>
  <c r="I29" i="6"/>
  <c r="I28" i="6" s="1"/>
  <c r="K28" i="6"/>
  <c r="J28" i="6"/>
  <c r="K27" i="6"/>
  <c r="J27" i="6"/>
  <c r="I26" i="6"/>
  <c r="K25" i="6"/>
  <c r="J25" i="6"/>
  <c r="I24" i="6"/>
  <c r="I23" i="6" s="1"/>
  <c r="K23" i="6"/>
  <c r="J23" i="6"/>
  <c r="K22" i="6"/>
  <c r="J22" i="6"/>
  <c r="I18" i="6"/>
  <c r="I17" i="6" s="1"/>
  <c r="K17" i="6"/>
  <c r="J17" i="6"/>
  <c r="K16" i="6"/>
  <c r="I222" i="6" l="1"/>
  <c r="I221" i="6" s="1"/>
  <c r="I35" i="6"/>
  <c r="I25" i="6"/>
  <c r="I198" i="6"/>
  <c r="I120" i="6"/>
  <c r="K119" i="6" s="1"/>
  <c r="K118" i="6" s="1"/>
  <c r="I132" i="6"/>
  <c r="K131" i="6" s="1"/>
  <c r="J131" i="6" s="1"/>
  <c r="I131" i="6" s="1"/>
  <c r="K130" i="6" s="1"/>
  <c r="K129" i="6" s="1"/>
  <c r="I147" i="6"/>
  <c r="I175" i="6"/>
  <c r="I109" i="6"/>
  <c r="I65" i="6"/>
  <c r="I39" i="6"/>
  <c r="I45" i="6"/>
  <c r="K44" i="6" s="1"/>
  <c r="J44" i="6" s="1"/>
  <c r="I44" i="6" s="1"/>
  <c r="K43" i="6" s="1"/>
  <c r="J43" i="6" s="1"/>
  <c r="I43" i="6" s="1"/>
  <c r="K42" i="6" s="1"/>
  <c r="J42" i="6" s="1"/>
  <c r="I42" i="6" s="1"/>
  <c r="I51" i="6"/>
  <c r="K50" i="6" s="1"/>
  <c r="I73" i="6"/>
  <c r="K72" i="6" s="1"/>
  <c r="I83" i="6"/>
  <c r="I102" i="6"/>
  <c r="K101" i="6" s="1"/>
  <c r="K100" i="6" s="1"/>
  <c r="I114" i="6"/>
  <c r="K113" i="6" s="1"/>
  <c r="J113" i="6" s="1"/>
  <c r="I113" i="6" s="1"/>
  <c r="K112" i="6" s="1"/>
  <c r="J112" i="6" s="1"/>
  <c r="I112" i="6" s="1"/>
  <c r="K111" i="6" s="1"/>
  <c r="J111" i="6" s="1"/>
  <c r="I111" i="6" s="1"/>
  <c r="I126" i="6"/>
  <c r="K125" i="6" s="1"/>
  <c r="J125" i="6" s="1"/>
  <c r="I125" i="6" s="1"/>
  <c r="K124" i="6" s="1"/>
  <c r="J124" i="6" s="1"/>
  <c r="I124" i="6" s="1"/>
  <c r="K123" i="6" s="1"/>
  <c r="J123" i="6" s="1"/>
  <c r="I123" i="6" s="1"/>
  <c r="J174" i="6"/>
  <c r="J173" i="6" s="1"/>
  <c r="J172" i="6" s="1"/>
  <c r="I185" i="6"/>
  <c r="I252" i="6"/>
  <c r="I238" i="6" s="1"/>
  <c r="I237" i="6" s="1"/>
  <c r="I156" i="6"/>
  <c r="K155" i="6" s="1"/>
  <c r="J373" i="6"/>
  <c r="I62" i="6"/>
  <c r="I61" i="6" s="1"/>
  <c r="K60" i="6" s="1"/>
  <c r="J60" i="6" s="1"/>
  <c r="I60" i="6" s="1"/>
  <c r="I27" i="6"/>
  <c r="I77" i="6"/>
  <c r="K76" i="6"/>
  <c r="I88" i="6"/>
  <c r="K87" i="6" s="1"/>
  <c r="J87" i="6" s="1"/>
  <c r="I87" i="6" s="1"/>
  <c r="K86" i="6" s="1"/>
  <c r="J86" i="6" s="1"/>
  <c r="I86" i="6" s="1"/>
  <c r="I30" i="6"/>
  <c r="I22" i="6"/>
  <c r="I32" i="6"/>
  <c r="I57" i="6"/>
  <c r="K56" i="6" s="1"/>
  <c r="J56" i="6" s="1"/>
  <c r="I56" i="6" s="1"/>
  <c r="K55" i="6" s="1"/>
  <c r="J55" i="6" s="1"/>
  <c r="I55" i="6" s="1"/>
  <c r="I69" i="6"/>
  <c r="K68" i="6" s="1"/>
  <c r="J68" i="6" s="1"/>
  <c r="I68" i="6" s="1"/>
  <c r="J76" i="6"/>
  <c r="I80" i="6"/>
  <c r="I95" i="6"/>
  <c r="K94" i="6" s="1"/>
  <c r="J94" i="6" s="1"/>
  <c r="I94" i="6" s="1"/>
  <c r="K93" i="6" s="1"/>
  <c r="J93" i="6" s="1"/>
  <c r="I93" i="6" s="1"/>
  <c r="K92" i="6" s="1"/>
  <c r="J92" i="6" s="1"/>
  <c r="I106" i="6"/>
  <c r="I105" i="6" s="1"/>
  <c r="J21" i="6"/>
  <c r="J20" i="6" s="1"/>
  <c r="I146" i="6"/>
  <c r="J288" i="6"/>
  <c r="K287" i="6"/>
  <c r="K286" i="6" s="1"/>
  <c r="I217" i="6"/>
  <c r="J216" i="6"/>
  <c r="J50" i="6"/>
  <c r="J72" i="6"/>
  <c r="J101" i="6"/>
  <c r="J119" i="6"/>
  <c r="I264" i="6"/>
  <c r="J138" i="6"/>
  <c r="K137" i="6"/>
  <c r="J16" i="6"/>
  <c r="I16" i="6"/>
  <c r="K15" i="6" s="1"/>
  <c r="Q11" i="6"/>
  <c r="Q473" i="6" s="1"/>
  <c r="P11" i="6"/>
  <c r="P473" i="6" s="1"/>
  <c r="O11" i="6"/>
  <c r="O473" i="6" s="1"/>
  <c r="N11" i="6"/>
  <c r="N473" i="6" s="1"/>
  <c r="M11" i="6"/>
  <c r="M473" i="6" s="1"/>
  <c r="L11" i="6"/>
  <c r="L473" i="6" s="1"/>
  <c r="F76" i="5"/>
  <c r="E76" i="5"/>
  <c r="D76" i="5"/>
  <c r="G74" i="5"/>
  <c r="F73" i="5"/>
  <c r="E73" i="5" s="1"/>
  <c r="D73" i="5" s="1"/>
  <c r="G73" i="5" s="1"/>
  <c r="G71" i="5"/>
  <c r="F70" i="5"/>
  <c r="E70" i="5"/>
  <c r="D70" i="5"/>
  <c r="G69" i="5"/>
  <c r="G68" i="5"/>
  <c r="J130" i="6" l="1"/>
  <c r="G70" i="5"/>
  <c r="K67" i="6"/>
  <c r="I174" i="6"/>
  <c r="I72" i="6"/>
  <c r="I155" i="6"/>
  <c r="K154" i="6" s="1"/>
  <c r="J154" i="6" s="1"/>
  <c r="I154" i="6" s="1"/>
  <c r="K173" i="6"/>
  <c r="K172" i="6" s="1"/>
  <c r="I173" i="6"/>
  <c r="I172" i="6" s="1"/>
  <c r="I50" i="6"/>
  <c r="K49" i="6" s="1"/>
  <c r="J49" i="6" s="1"/>
  <c r="I49" i="6" s="1"/>
  <c r="K48" i="6" s="1"/>
  <c r="J48" i="6" s="1"/>
  <c r="I48" i="6" s="1"/>
  <c r="K91" i="6"/>
  <c r="K54" i="6"/>
  <c r="I76" i="6"/>
  <c r="I92" i="6"/>
  <c r="I91" i="6" s="1"/>
  <c r="J91" i="6"/>
  <c r="K21" i="6"/>
  <c r="I21" i="6"/>
  <c r="I20" i="6" s="1"/>
  <c r="G76" i="5"/>
  <c r="J67" i="6"/>
  <c r="J54" i="6" s="1"/>
  <c r="I216" i="6"/>
  <c r="K215" i="6" s="1"/>
  <c r="K208" i="6" s="1"/>
  <c r="I101" i="6"/>
  <c r="I100" i="6" s="1"/>
  <c r="K99" i="6" s="1"/>
  <c r="J100" i="6"/>
  <c r="I130" i="6"/>
  <c r="I129" i="6" s="1"/>
  <c r="J129" i="6"/>
  <c r="I288" i="6"/>
  <c r="I287" i="6" s="1"/>
  <c r="J287" i="6"/>
  <c r="J286" i="6" s="1"/>
  <c r="J15" i="6"/>
  <c r="I15" i="6" s="1"/>
  <c r="K14" i="6" s="1"/>
  <c r="J14" i="6" s="1"/>
  <c r="I14" i="6" s="1"/>
  <c r="K13" i="6" s="1"/>
  <c r="I138" i="6"/>
  <c r="I137" i="6" s="1"/>
  <c r="J137" i="6"/>
  <c r="I119" i="6"/>
  <c r="J118" i="6"/>
  <c r="J215" i="6"/>
  <c r="E62" i="5" s="1"/>
  <c r="F67" i="5"/>
  <c r="E67" i="5"/>
  <c r="D67" i="5"/>
  <c r="D65" i="5" s="1"/>
  <c r="G66" i="5"/>
  <c r="D64" i="5"/>
  <c r="F61" i="5"/>
  <c r="E61" i="5" s="1"/>
  <c r="D61" i="5" s="1"/>
  <c r="G61" i="5" s="1"/>
  <c r="G58" i="5"/>
  <c r="G57" i="5"/>
  <c r="G56" i="5"/>
  <c r="G55" i="5"/>
  <c r="G54" i="5"/>
  <c r="G53" i="5"/>
  <c r="F52" i="5"/>
  <c r="E52" i="5"/>
  <c r="D52" i="5"/>
  <c r="G52" i="5" s="1"/>
  <c r="G51" i="5"/>
  <c r="G50" i="5"/>
  <c r="E49" i="5"/>
  <c r="I67" i="6" l="1"/>
  <c r="D49" i="5"/>
  <c r="I136" i="6"/>
  <c r="J136" i="6"/>
  <c r="K136" i="6"/>
  <c r="F49" i="5"/>
  <c r="F62" i="5"/>
  <c r="G67" i="5"/>
  <c r="I54" i="6"/>
  <c r="K20" i="6"/>
  <c r="K19" i="6" s="1"/>
  <c r="I118" i="6"/>
  <c r="K117" i="6" s="1"/>
  <c r="J117" i="6" s="1"/>
  <c r="I117" i="6" s="1"/>
  <c r="I286" i="6"/>
  <c r="I215" i="6"/>
  <c r="J208" i="6"/>
  <c r="J13" i="6"/>
  <c r="J99" i="6"/>
  <c r="G45" i="5"/>
  <c r="G44" i="5"/>
  <c r="G43" i="5"/>
  <c r="F41" i="5"/>
  <c r="E41" i="5" s="1"/>
  <c r="D41" i="5" s="1"/>
  <c r="G41" i="5" s="1"/>
  <c r="F38" i="5"/>
  <c r="E38" i="5"/>
  <c r="D38" i="5"/>
  <c r="E37" i="5"/>
  <c r="D37" i="5" s="1"/>
  <c r="F36" i="5"/>
  <c r="E36" i="5"/>
  <c r="D36" i="5"/>
  <c r="G33" i="5"/>
  <c r="G30" i="5"/>
  <c r="G29" i="5"/>
  <c r="G27" i="5"/>
  <c r="G25" i="5"/>
  <c r="G24" i="5"/>
  <c r="G23" i="5"/>
  <c r="F22" i="5"/>
  <c r="E22" i="5"/>
  <c r="D22" i="5"/>
  <c r="D21" i="5" s="1"/>
  <c r="G20" i="5"/>
  <c r="F19" i="5"/>
  <c r="F18" i="5" s="1"/>
  <c r="E19" i="5"/>
  <c r="D19" i="5"/>
  <c r="E18" i="5"/>
  <c r="F17" i="5"/>
  <c r="E17" i="5" s="1"/>
  <c r="D17" i="5" s="1"/>
  <c r="G15" i="5"/>
  <c r="F14" i="5"/>
  <c r="E14" i="5"/>
  <c r="D14" i="5" s="1"/>
  <c r="G83" i="4"/>
  <c r="G82" i="4"/>
  <c r="G81" i="4"/>
  <c r="G80" i="4"/>
  <c r="F79" i="4"/>
  <c r="E79" i="4"/>
  <c r="D79" i="4"/>
  <c r="G78" i="4"/>
  <c r="F77" i="4"/>
  <c r="E77" i="4"/>
  <c r="D77" i="4"/>
  <c r="G76" i="4"/>
  <c r="G75" i="4"/>
  <c r="G74" i="4"/>
  <c r="G73" i="4"/>
  <c r="F72" i="4"/>
  <c r="E72" i="4"/>
  <c r="D72" i="4"/>
  <c r="G71" i="4"/>
  <c r="G70" i="4"/>
  <c r="G69" i="4"/>
  <c r="G68" i="4"/>
  <c r="G67" i="4"/>
  <c r="F66" i="4"/>
  <c r="E66" i="4"/>
  <c r="D66" i="4"/>
  <c r="G65" i="4"/>
  <c r="G64" i="4"/>
  <c r="G63" i="4"/>
  <c r="G62" i="4"/>
  <c r="G61" i="4"/>
  <c r="G60" i="4"/>
  <c r="F59" i="4"/>
  <c r="E59" i="4"/>
  <c r="D59" i="4"/>
  <c r="G58" i="4"/>
  <c r="G57" i="4"/>
  <c r="G56" i="4"/>
  <c r="F55" i="4"/>
  <c r="E55" i="4"/>
  <c r="D55" i="4"/>
  <c r="G54" i="4"/>
  <c r="G53" i="4"/>
  <c r="G52" i="4"/>
  <c r="G51" i="4"/>
  <c r="G50" i="4"/>
  <c r="G49" i="4"/>
  <c r="G48" i="4"/>
  <c r="F47" i="4"/>
  <c r="E47" i="4"/>
  <c r="D47" i="4"/>
  <c r="G46" i="4"/>
  <c r="G45" i="4"/>
  <c r="G44" i="4"/>
  <c r="G43" i="4"/>
  <c r="F42" i="4"/>
  <c r="E42" i="4"/>
  <c r="D42" i="4"/>
  <c r="G41" i="4"/>
  <c r="G40" i="4"/>
  <c r="G39" i="4"/>
  <c r="G38" i="4"/>
  <c r="G37" i="4"/>
  <c r="G36" i="4"/>
  <c r="G35" i="4"/>
  <c r="G34" i="4"/>
  <c r="F33" i="4"/>
  <c r="E33" i="4"/>
  <c r="D33" i="4"/>
  <c r="G32" i="4"/>
  <c r="G31" i="4"/>
  <c r="G30" i="4"/>
  <c r="G29" i="4"/>
  <c r="F28" i="4"/>
  <c r="E28" i="4"/>
  <c r="D28" i="4"/>
  <c r="G27" i="4"/>
  <c r="G26" i="4"/>
  <c r="F25" i="4"/>
  <c r="E25" i="4"/>
  <c r="D25" i="4"/>
  <c r="G24" i="4"/>
  <c r="G23" i="4"/>
  <c r="G22" i="4"/>
  <c r="G21" i="4"/>
  <c r="G20" i="4"/>
  <c r="G19" i="4"/>
  <c r="G18" i="4"/>
  <c r="G17" i="4"/>
  <c r="F16" i="4"/>
  <c r="E16" i="4"/>
  <c r="D16" i="4"/>
  <c r="G16" i="4" s="1"/>
  <c r="G49" i="5" l="1"/>
  <c r="D48" i="5"/>
  <c r="J19" i="6"/>
  <c r="I19" i="6" s="1"/>
  <c r="K12" i="6"/>
  <c r="G25" i="4"/>
  <c r="G28" i="4"/>
  <c r="G33" i="4"/>
  <c r="G42" i="4"/>
  <c r="G47" i="4"/>
  <c r="G55" i="4"/>
  <c r="G59" i="4"/>
  <c r="G66" i="4"/>
  <c r="G72" i="4"/>
  <c r="G77" i="4"/>
  <c r="G79" i="4"/>
  <c r="G19" i="5"/>
  <c r="D18" i="5"/>
  <c r="G18" i="5" s="1"/>
  <c r="G36" i="5"/>
  <c r="G38" i="5"/>
  <c r="K98" i="6"/>
  <c r="I99" i="6"/>
  <c r="I98" i="6" s="1"/>
  <c r="J98" i="6"/>
  <c r="I13" i="6"/>
  <c r="I12" i="6" s="1"/>
  <c r="I208" i="6"/>
  <c r="D62" i="5"/>
  <c r="G62" i="5" s="1"/>
  <c r="G17" i="5"/>
  <c r="G14" i="5"/>
  <c r="G22" i="5"/>
  <c r="D39" i="5"/>
  <c r="D35" i="5" s="1"/>
  <c r="E39" i="5"/>
  <c r="E35" i="5" s="1"/>
  <c r="F37" i="5"/>
  <c r="G37" i="5" s="1"/>
  <c r="F39" i="5"/>
  <c r="D34" i="5"/>
  <c r="E34" i="5"/>
  <c r="F34" i="5"/>
  <c r="E48" i="5"/>
  <c r="F48" i="5"/>
  <c r="E21" i="5"/>
  <c r="F21" i="5"/>
  <c r="D42" i="5"/>
  <c r="D46" i="5"/>
  <c r="D47" i="5"/>
  <c r="E42" i="5"/>
  <c r="E46" i="5"/>
  <c r="E47" i="5"/>
  <c r="F42" i="5"/>
  <c r="F46" i="5"/>
  <c r="F47" i="5"/>
  <c r="D16" i="5"/>
  <c r="E16" i="5"/>
  <c r="F16" i="5"/>
  <c r="D13" i="5"/>
  <c r="E13" i="5"/>
  <c r="F13" i="5"/>
  <c r="D12" i="5"/>
  <c r="F12" i="5"/>
  <c r="D31" i="5"/>
  <c r="D32" i="5"/>
  <c r="E28" i="5"/>
  <c r="E31" i="5"/>
  <c r="E32" i="5"/>
  <c r="F28" i="5"/>
  <c r="F31" i="5"/>
  <c r="F32" i="5"/>
  <c r="D11" i="5"/>
  <c r="E11" i="5"/>
  <c r="F11" i="5"/>
  <c r="E10" i="5"/>
  <c r="D10" i="5"/>
  <c r="F10" i="5"/>
  <c r="E65" i="5"/>
  <c r="F65" i="5"/>
  <c r="D60" i="5"/>
  <c r="D63" i="5"/>
  <c r="D75" i="5"/>
  <c r="D72" i="5" s="1"/>
  <c r="E60" i="5"/>
  <c r="E63" i="5"/>
  <c r="E64" i="5"/>
  <c r="E75" i="5"/>
  <c r="E72" i="5" s="1"/>
  <c r="F60" i="5"/>
  <c r="F63" i="5"/>
  <c r="F64" i="5"/>
  <c r="F75" i="5"/>
  <c r="F72" i="5" s="1"/>
  <c r="F84" i="4"/>
  <c r="E84" i="4"/>
  <c r="D84" i="4"/>
  <c r="G84" i="4" s="1"/>
  <c r="D28" i="5" l="1"/>
  <c r="G28" i="5" s="1"/>
  <c r="E12" i="5"/>
  <c r="E9" i="5" s="1"/>
  <c r="G46" i="5"/>
  <c r="J12" i="6"/>
  <c r="J11" i="6" s="1"/>
  <c r="J473" i="6" s="1"/>
  <c r="K11" i="6"/>
  <c r="K473" i="6" s="1"/>
  <c r="G60" i="5"/>
  <c r="G75" i="5"/>
  <c r="G65" i="5"/>
  <c r="G48" i="5"/>
  <c r="E59" i="5"/>
  <c r="G32" i="5"/>
  <c r="F59" i="5"/>
  <c r="D9" i="5"/>
  <c r="F35" i="5"/>
  <c r="G35" i="5" s="1"/>
  <c r="G64" i="5"/>
  <c r="F40" i="5"/>
  <c r="D40" i="5"/>
  <c r="G63" i="5"/>
  <c r="G42" i="5"/>
  <c r="F9" i="5"/>
  <c r="G11" i="5"/>
  <c r="G31" i="5"/>
  <c r="E40" i="5"/>
  <c r="G21" i="5"/>
  <c r="G47" i="5"/>
  <c r="G72" i="5"/>
  <c r="E26" i="5"/>
  <c r="G16" i="5"/>
  <c r="D59" i="5"/>
  <c r="G39" i="5"/>
  <c r="G10" i="5"/>
  <c r="F26" i="5"/>
  <c r="G13" i="5"/>
  <c r="G34" i="5"/>
  <c r="I11" i="6"/>
  <c r="I473" i="6" s="1"/>
  <c r="I482" i="6"/>
  <c r="I483" i="6" s="1"/>
  <c r="N485" i="6"/>
  <c r="J482" i="6"/>
  <c r="J483" i="6" s="1"/>
  <c r="K482" i="6"/>
  <c r="G12" i="5" l="1"/>
  <c r="D26" i="5"/>
  <c r="D77" i="5" s="1"/>
  <c r="K487" i="6"/>
  <c r="K489" i="6" s="1"/>
  <c r="J485" i="6"/>
  <c r="K483" i="6"/>
  <c r="K485" i="6" s="1"/>
  <c r="I487" i="6"/>
  <c r="F77" i="5"/>
  <c r="G9" i="5"/>
  <c r="G59" i="5"/>
  <c r="I485" i="6"/>
  <c r="J487" i="6"/>
  <c r="G40" i="5"/>
  <c r="E77" i="5"/>
  <c r="G26" i="5" l="1"/>
  <c r="K488" i="6"/>
  <c r="G77" i="5"/>
  <c r="J489" i="6"/>
  <c r="J488" i="6"/>
</calcChain>
</file>

<file path=xl/comments1.xml><?xml version="1.0" encoding="utf-8"?>
<comments xmlns="http://schemas.openxmlformats.org/spreadsheetml/2006/main">
  <authors>
    <author>Автор</author>
  </authors>
  <commentList>
    <comment ref="J48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2016год минус
-156000(656-500)
-570000(920-350)
-720000 ЖКХ
-411000 штраф
-разница акцизов
-46500 (2017год)
-40500 (2018год)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J48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2016год минус
-156000(656-500)
-570000(920-350)
-720000 ЖКХ
-411000 штраф
-разница акцизов
-46500 (2017год)
-40500 (2018год)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K6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+800000</t>
        </r>
      </text>
    </comment>
    <comment ref="I61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2016год минус
-156000(656-500)
-570000(920-350)
-720000 ЖКХ
-411000 штраф
-разница акцизов
-46500 (2017год)
-40500 (2018год)</t>
        </r>
      </text>
    </comment>
  </commentList>
</comments>
</file>

<file path=xl/comments4.xml><?xml version="1.0" encoding="utf-8"?>
<comments xmlns="http://schemas.openxmlformats.org/spreadsheetml/2006/main">
  <authors>
    <author>Автор</author>
  </authors>
  <commentList>
    <comment ref="K6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+800000</t>
        </r>
      </text>
    </comment>
    <comment ref="I59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2016год минус
-156000(656-500)
-570000(920-350)
-720000 ЖКХ
-411000 штраф
-разница акцизов
-46500 (2017год)
-40500 (2018год)</t>
        </r>
      </text>
    </comment>
  </commentList>
</comments>
</file>

<file path=xl/sharedStrings.xml><?xml version="1.0" encoding="utf-8"?>
<sst xmlns="http://schemas.openxmlformats.org/spreadsheetml/2006/main" count="13152" uniqueCount="1013">
  <si>
    <t>Приложение 4</t>
  </si>
  <si>
    <t>к решению Ачинского районного Совета депутатов</t>
  </si>
  <si>
    <t>от 28.03.2014 № 34-371Р</t>
  </si>
  <si>
    <t>Приложение 5</t>
  </si>
  <si>
    <t>от 18.12.2014 № 39-368Р</t>
  </si>
  <si>
    <t>Распределение бюджетных ассигнований по разделам и 
подразделам бюджетной классификации расходов бюджетов Российской Федерации 
на 2015 год и плановый период 2016-2017 годов</t>
  </si>
  <si>
    <t>(рублей)</t>
  </si>
  <si>
    <t>№ строки</t>
  </si>
  <si>
    <t>Наименование показателя бюджетной классификации</t>
  </si>
  <si>
    <t>Раздел, подраздел</t>
  </si>
  <si>
    <t>Сумма на  2015 год</t>
  </si>
  <si>
    <t>Сумма на 2016 год</t>
  </si>
  <si>
    <t>Сумма на 2017 год</t>
  </si>
  <si>
    <t>1</t>
  </si>
  <si>
    <t>2</t>
  </si>
  <si>
    <t>3</t>
  </si>
  <si>
    <t>4</t>
  </si>
  <si>
    <t>5</t>
  </si>
  <si>
    <t>ОБЩЕГОСУДАРСТВЕННЫЕ ВОПРОСЫ</t>
  </si>
  <si>
    <t>0100</t>
  </si>
  <si>
    <t>Функционирование высшего должностного лица субъекта Российской 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</si>
  <si>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</si>
  <si>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</si>
  <si>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</si>
  <si>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</si>
  <si>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</si>
  <si>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</si>
  <si>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</si>
  <si>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</si>
  <si>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</si>
  <si>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</si>
  <si>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7</t>
  </si>
  <si>
    <t>Обеспечение проведения выборов и референдумов</t>
  </si>
  <si>
    <t>0107</t>
  </si>
  <si>
    <t>8</t>
  </si>
  <si>
    <t>Резервные фонды</t>
  </si>
  <si>
    <t>0111</t>
  </si>
  <si>
    <t>9</t>
  </si>
  <si>
    <t>Другие общегосударственные вопросы</t>
  </si>
  <si>
    <t>0113</t>
  </si>
  <si>
    <t>10</t>
  </si>
  <si>
    <t>НАЦИОНАЛЬНАЯ ОБОРОНА</t>
  </si>
  <si>
    <t>0200</t>
  </si>
  <si>
    <t>11</t>
  </si>
  <si>
    <t>Мобилизационная и вневойсковая подготовка</t>
  </si>
  <si>
    <t>0203</t>
  </si>
  <si>
    <t>12</t>
  </si>
  <si>
    <t>Мобилизационная подготовка экономики</t>
  </si>
  <si>
    <t>0204</t>
  </si>
  <si>
    <t>НАЦИОНАЛЬНАЯ БЕЗОПАСНОСТЬ И ПРАВООХРАНИТЕЛЬНАЯ ДЕЯТЕЛЬНОСТЬ</t>
  </si>
  <si>
    <t>0300</t>
  </si>
  <si>
    <t>13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</si>
  <si>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</si>
  <si>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</si>
  <si>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15</t>
  </si>
  <si>
    <t>Обеспечение пожарной безопасности</t>
  </si>
  <si>
    <t>0310</t>
  </si>
  <si>
    <t>16</t>
  </si>
  <si>
    <t>Миграционная политика</t>
  </si>
  <si>
    <t>0311</t>
  </si>
  <si>
    <t>17</t>
  </si>
  <si>
    <t>Другие вопросы в области национальной безопасности и правоохранительной деятельности</t>
  </si>
  <si>
    <t>0314</t>
  </si>
  <si>
    <t>14</t>
  </si>
  <si>
    <t>НАЦИОНАЛЬНАЯ ЭКОНОМИКА</t>
  </si>
  <si>
    <t>0400</t>
  </si>
  <si>
    <t>19</t>
  </si>
  <si>
    <t xml:space="preserve"> Общеэкономические вопросы</t>
  </si>
  <si>
    <t>0401</t>
  </si>
  <si>
    <t>Сельское хозяйство и рыболовство</t>
  </si>
  <si>
    <t>0405</t>
  </si>
  <si>
    <t>Водное хозяйство</t>
  </si>
  <si>
    <t>0406</t>
  </si>
  <si>
    <t>Лесное хозяйство</t>
  </si>
  <si>
    <t>0407</t>
  </si>
  <si>
    <t>Транспорт</t>
  </si>
  <si>
    <t>0408</t>
  </si>
  <si>
    <t>Дорожное хозяйство (дорожные фонды)</t>
  </si>
  <si>
    <t>0409</t>
  </si>
  <si>
    <t>Связь и информатика</t>
  </si>
  <si>
    <t>0410</t>
  </si>
  <si>
    <t>18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</si>
  <si>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</si>
  <si>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</si>
  <si>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</si>
  <si>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</si>
  <si>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28</t>
  </si>
  <si>
    <t>Жилищное хозяйство</t>
  </si>
  <si>
    <t>0501</t>
  </si>
  <si>
    <t>20</t>
  </si>
  <si>
    <t>Коммунальное хозяйство</t>
  </si>
  <si>
    <t>0502</t>
  </si>
  <si>
    <t>21</t>
  </si>
  <si>
    <t>Благоустройство</t>
  </si>
  <si>
    <t>0503</t>
  </si>
  <si>
    <t>22</t>
  </si>
  <si>
    <t>Другие вопросы в области жилищно-коммунального хозяйства</t>
  </si>
  <si>
    <t>0505</t>
  </si>
  <si>
    <t>23</t>
  </si>
  <si>
    <t>ОБРАЗОВАНИЕ</t>
  </si>
  <si>
    <t>0700</t>
  </si>
  <si>
    <t>24</t>
  </si>
  <si>
    <t>Дошкольное образование</t>
  </si>
  <si>
    <t>0701</t>
  </si>
  <si>
    <t>25</t>
  </si>
  <si>
    <t>Общее образование</t>
  </si>
  <si>
    <t>0702</t>
  </si>
  <si>
    <t>38</t>
  </si>
  <si>
    <t>Среднее профессиональное образование</t>
  </si>
  <si>
    <t>0704</t>
  </si>
  <si>
    <t>39</t>
  </si>
  <si>
    <t>Профессиональная подготовка, переподготовка и повышение квалификации</t>
  </si>
  <si>
    <t>0705</t>
  </si>
  <si>
    <t>40</t>
  </si>
  <si>
    <t>Высшее и послевузовское профессиональное образование</t>
  </si>
  <si>
    <t>0706</t>
  </si>
  <si>
    <t>26</t>
  </si>
  <si>
    <t>Молодежная политика и оздоровление детей</t>
  </si>
  <si>
    <t>0707</t>
  </si>
  <si>
    <t>27</t>
  </si>
  <si>
    <t>Другие вопросы в области образования</t>
  </si>
  <si>
    <t>0709</t>
  </si>
  <si>
    <t>КУЛЬТУРА, КИНЕМАТОГРАФИЯ</t>
  </si>
  <si>
    <t>0800</t>
  </si>
  <si>
    <t>29</t>
  </si>
  <si>
    <t>Культура</t>
  </si>
  <si>
    <t>0801</t>
  </si>
  <si>
    <t>45</t>
  </si>
  <si>
    <t>Кинематография</t>
  </si>
  <si>
    <t>0802</t>
  </si>
  <si>
    <t>46</t>
  </si>
  <si>
    <t>Другие вопросы в области культуры, кинематографии</t>
  </si>
  <si>
    <t>0804</t>
  </si>
  <si>
    <t>47</t>
  </si>
  <si>
    <t>ЗДРАВООХРАНЕНИЕ</t>
  </si>
  <si>
    <t>0900</t>
  </si>
  <si>
    <t>48</t>
  </si>
  <si>
    <t>Стационарная медицинская помощь</t>
  </si>
  <si>
    <t>0901</t>
  </si>
  <si>
    <t>49</t>
  </si>
  <si>
    <t>Амбулаторная помощь</t>
  </si>
  <si>
    <t>0902</t>
  </si>
  <si>
    <t>50</t>
  </si>
  <si>
    <t xml:space="preserve">Скорая медицинская помощь </t>
  </si>
  <si>
    <t>0904</t>
  </si>
  <si>
    <t>51</t>
  </si>
  <si>
    <t>Санаторно-оздоровительная помощь</t>
  </si>
  <si>
    <t>0905</t>
  </si>
  <si>
    <t>52</t>
  </si>
  <si>
    <t>Заготовка, переработка, хранение и обеспечение безопасности донорской крови и ее компонентов</t>
  </si>
  <si>
    <t>0906</t>
  </si>
  <si>
    <t>53</t>
  </si>
  <si>
    <t xml:space="preserve">Другие вопросы в области здравоохранения </t>
  </si>
  <si>
    <t>0909</t>
  </si>
  <si>
    <t>30</t>
  </si>
  <si>
    <t>СОЦИАЛЬНАЯ ПОЛИТИКА</t>
  </si>
  <si>
    <t>1000</t>
  </si>
  <si>
    <t>31</t>
  </si>
  <si>
    <t>Пенсионное обеспечение</t>
  </si>
  <si>
    <t>1001</t>
  </si>
  <si>
    <t>32</t>
  </si>
  <si>
    <t>Социальное обслуживание населения</t>
  </si>
  <si>
    <t>1002</t>
  </si>
  <si>
    <t>33</t>
  </si>
  <si>
    <t>Социальное обеспечение населения</t>
  </si>
  <si>
    <t>1003</t>
  </si>
  <si>
    <t>34</t>
  </si>
  <si>
    <t>Охрана семьи и детства</t>
  </si>
  <si>
    <t>1004</t>
  </si>
  <si>
    <t>35</t>
  </si>
  <si>
    <t>Другие вопросы в области социальной политики</t>
  </si>
  <si>
    <t>1006</t>
  </si>
  <si>
    <t>36</t>
  </si>
  <si>
    <t>ФИЗИЧЕСКАЯ КУЛЬТУРА И СПОРТ</t>
  </si>
  <si>
    <t>1100</t>
  </si>
  <si>
    <t>61</t>
  </si>
  <si>
    <t>Физическая культура</t>
  </si>
  <si>
    <t>1101</t>
  </si>
  <si>
    <t>37</t>
  </si>
  <si>
    <t>Массовый спорт</t>
  </si>
  <si>
    <t>1102</t>
  </si>
  <si>
    <t>63</t>
  </si>
  <si>
    <t>Спорт высших достижений</t>
  </si>
  <si>
    <t>1103</t>
  </si>
  <si>
    <t>64</t>
  </si>
  <si>
    <t>Другие вопросы в области физической культуры и спорта</t>
  </si>
  <si>
    <t>1105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</si>
  <si>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</si>
  <si>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</si>
  <si>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</si>
  <si>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</si>
  <si>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</si>
  <si>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</si>
  <si>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</si>
  <si>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</si>
  <si>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73</t>
  </si>
  <si>
    <t>Иные дотации</t>
  </si>
  <si>
    <t>1402</t>
  </si>
  <si>
    <t>Прочие межбюджетные трансферты общего характера</t>
  </si>
  <si>
    <t>1403</t>
  </si>
  <si>
    <t>41</t>
  </si>
  <si>
    <t>Условно утвержденные расходы</t>
  </si>
  <si>
    <t>Всего</t>
  </si>
  <si>
    <t>42</t>
  </si>
  <si>
    <t>43</t>
  </si>
  <si>
    <t>44</t>
  </si>
  <si>
    <t>54</t>
  </si>
  <si>
    <t>55</t>
  </si>
  <si>
    <t>56</t>
  </si>
  <si>
    <t>57</t>
  </si>
  <si>
    <t>58</t>
  </si>
  <si>
    <t>59</t>
  </si>
  <si>
    <t>60</t>
  </si>
  <si>
    <t>62</t>
  </si>
  <si>
    <t>65</t>
  </si>
  <si>
    <t>66</t>
  </si>
  <si>
    <t>67</t>
  </si>
  <si>
    <t>68</t>
  </si>
  <si>
    <t>Финансовое управление Администрации Ачинского района Красноярского края</t>
  </si>
  <si>
    <t>руб.</t>
  </si>
  <si>
    <t>Раздел</t>
  </si>
  <si>
    <t>КФСР</t>
  </si>
  <si>
    <t>Подраздел</t>
  </si>
  <si>
    <t>812</t>
  </si>
  <si>
    <t/>
  </si>
  <si>
    <t>Администрация Ачинского района Красноярского края</t>
  </si>
  <si>
    <t>01</t>
  </si>
  <si>
    <t>04</t>
  </si>
  <si>
    <t>Непрограммные расходы администрации Ачинского района Красноярского края</t>
  </si>
  <si>
    <t>Функционирование администрации Ачинского района Красноярского края</t>
  </si>
  <si>
    <t>121</t>
  </si>
  <si>
    <t>244</t>
  </si>
  <si>
    <t>Руководство и управление в сфере установленных функций органов местного самоуправления, в рамках непрограммных расходов администрации Ачинского района</t>
  </si>
  <si>
    <t>122</t>
  </si>
  <si>
    <t>05</t>
  </si>
  <si>
    <t>07</t>
  </si>
  <si>
    <t>Резервные фонды органов местного самоуправления в рамках непрограммных расходов администрации Ачинского района Красноярского края</t>
  </si>
  <si>
    <t>870</t>
  </si>
  <si>
    <t>Резервные средства</t>
  </si>
  <si>
    <t>Муниципальная программа "Защита населения и территорий Ачинского района от чрезвычайных ситуаций"</t>
  </si>
  <si>
    <t>Подпрограмма "Профилактика терроризма и экстремизма, а также минимизация и (или) ликвидация последствий проявлений терроризма и экстремизма на территории Ачинского района" муниципальной программы "Защита населения и территорий Ачинского района от чрезвычайных ситуаций"</t>
  </si>
  <si>
    <t>Мероприятия по профилактике терроризма и экстремизма в рамках подпрограммы "Профилактика терроризма и экстремизма, а также минимизация и (или) ликвидация последствий проявлений терроризма и экстремизма на территории Ачинского района" муниципальной программы "Защита населения и территорий Ачинского района от чрезвычайных ситуаций"</t>
  </si>
  <si>
    <t>Муниципальная программа Ачинского района "Управление муниципальными финансами"</t>
  </si>
  <si>
    <t>Отдельные мероприятия муниципальной программы Ачинского района "Управление муниципальными финансами" на 2014-2016 годы</t>
  </si>
  <si>
    <t>Обеспечение деятельности (оказание услуг) подведомственных учреждений, в рамках отдельных мероприятий муниципальной программы Ачинского района "Управление муниципальными финансами" на 2014-2016 годы</t>
  </si>
  <si>
    <t>111</t>
  </si>
  <si>
    <t>112</t>
  </si>
  <si>
    <t>Муниципальная программа Ачинского района "Обеспечение общественного порядка и противодействие коррупции"</t>
  </si>
  <si>
    <t>Подпрограмма "Мероприятия по профилактике правонарушений на территории Ачинского района" муниципальной программы Ачинского района "Обеспечение общественного порядка и противодействие коррупции"</t>
  </si>
  <si>
    <t>Мероприятия по повышению уровня правовой грамотности населения в рамках подпрограммы "Мероприятия по профилактике правонарушений на территории Ачинского района" муниципальной программы Ачинского района "Обеспечение общественного порядка и противодействие коррупции"</t>
  </si>
  <si>
    <t>Подпрограмма "Мероприятия по противодействию коррупции в Ачинском районе" муниципальной программы Ачинского района "Обеспечение общественного порядка и противодействие коррупции"</t>
  </si>
  <si>
    <t>Антикоррупционные мероприятия в рамках подпрограммы "Мероприятия по противодействию коррупции в Ачинском районе" муниципальной программы Ачинского района "Обеспечение общественного порядка и противодействие коррупции"</t>
  </si>
  <si>
    <t>Подпрограмма "Организация деятельности средств массовой информации" муниципальной программы Ачинского района "Обеспечение общественного порядка и противодействие коррупции"</t>
  </si>
  <si>
    <t>Обслуживание и модернизация официального сайта муниципального образования в рамках подпрограммы "Организация деятельности средств массовой информации" муниципальной программы Ачинского района "Обеспечение общественного порядка и противодействие коррупции"</t>
  </si>
  <si>
    <t>Расходы, связанные с выпуском газеты "Уголок России" в рамках подпрограммы "Организация деятельности средств массовой информации" муниципальной программы Ачинского района "Обеспечение общественного порядка и противодействие коррупции"</t>
  </si>
  <si>
    <t>Расходы, связанные с содержанием жилищного фонда для одиноких ветеранов Ачинского района в рамках непрограммных расходов администрации Ачинского района</t>
  </si>
  <si>
    <t>69</t>
  </si>
  <si>
    <t>70</t>
  </si>
  <si>
    <t>03</t>
  </si>
  <si>
    <t>71</t>
  </si>
  <si>
    <t>09</t>
  </si>
  <si>
    <t>72</t>
  </si>
  <si>
    <t>74</t>
  </si>
  <si>
    <t>Подпрограмма "Предупреждение, спасение, помощь населению Ачинского района в чрезвычайных ситуациях" муниципальной программы "Защита населения и территорий Ачинского района от чрезвычайных ситуаций"</t>
  </si>
  <si>
    <t>75</t>
  </si>
  <si>
    <t>Расходы по содержанию Единой дежурной диспетчерской службы в рамках подпрограммы "Предупреждение, спасение, помощь населению Ачинского района в чрезвычайных ситуациях" муниципальной программы "Защита населения и территорий Ачинского района от чрезвычайных ситуаций"</t>
  </si>
  <si>
    <t>76</t>
  </si>
  <si>
    <t>77</t>
  </si>
  <si>
    <t>78</t>
  </si>
  <si>
    <t>79</t>
  </si>
  <si>
    <t>80</t>
  </si>
  <si>
    <t>Муниципальная программа "Развитие сельского хозяйства и регулирование рынков сельскохозяйственной продукции в Ачинском районе"</t>
  </si>
  <si>
    <t>81</t>
  </si>
  <si>
    <t>Подпрограмма "Развитие малых форм хозяйствования в Ачинском районе" муниципальной программы "Развитие сельского хозяйства и регулирование рынков сельскохозяйственной продукции в Ачинском районе"</t>
  </si>
  <si>
    <t>82</t>
  </si>
  <si>
    <t>83</t>
  </si>
  <si>
    <t>810</t>
  </si>
  <si>
    <t>Субсидии юридическим лицам (кроме некоммерческих организаций), индивидуальным предпринимателям, физическим лицам</t>
  </si>
  <si>
    <t>84</t>
  </si>
  <si>
    <t>85</t>
  </si>
  <si>
    <t>86</t>
  </si>
  <si>
    <t>Подпрограмма "Обеспечение реализации муниципальной программы Ачинского района" муниципальной программы "Развитие сельского хозяйства и регулирование рынков сельскохозяйственной продукции в Ачинском районе"</t>
  </si>
  <si>
    <t>87</t>
  </si>
  <si>
    <t>88</t>
  </si>
  <si>
    <t>89</t>
  </si>
  <si>
    <t>90</t>
  </si>
  <si>
    <t>91</t>
  </si>
  <si>
    <t>08</t>
  </si>
  <si>
    <t>92</t>
  </si>
  <si>
    <t>93</t>
  </si>
  <si>
    <t>Муниципальная программа "Развитие транспортной системы на территории Ачинского района"</t>
  </si>
  <si>
    <t>94</t>
  </si>
  <si>
    <t>Отдельные мероприятия в рамках муниципальной программы "Развитие транспортной системы на территории Ачинского района"</t>
  </si>
  <si>
    <t>95</t>
  </si>
  <si>
    <t>Выплата субсидии из районного бюджета на компенсацию расходов организациям пассажирского транспорта, осуществляющим перевозки пассажиров по пригородным и междугородним маршрутам в соответствии с утвержденной Муниципальной программой пассажирских перевозок, возникающих в результате регулирования тарифов и низкой интенсивности пассажиропотоков в рамках отдельных мероприятий муниципальной программы "Развитие транспортной системы на территории Ачинского района"</t>
  </si>
  <si>
    <t>96</t>
  </si>
  <si>
    <t>97</t>
  </si>
  <si>
    <t>98</t>
  </si>
  <si>
    <t>99</t>
  </si>
  <si>
    <t>100</t>
  </si>
  <si>
    <t>Подпрограмма "Обеспечение сохранности и модернизации автомобильных дорог Ачинского района" муниципальной программы "Развитие транспортной системы на территории Ачинского района"</t>
  </si>
  <si>
    <t>101</t>
  </si>
  <si>
    <t>102</t>
  </si>
  <si>
    <t>540</t>
  </si>
  <si>
    <t>Иные межбюджетные трансферты</t>
  </si>
  <si>
    <t>103</t>
  </si>
  <si>
    <t>104</t>
  </si>
  <si>
    <t>105</t>
  </si>
  <si>
    <t>Содержание дорог за счет средств муниципального образования в рамках подпрограммы "Обеспечение сохранности и модернизации автомобильных дорог Ачинского района" муниципальной программы "Развитие транспортной системы на территории Ачинского района"</t>
  </si>
  <si>
    <t>106</t>
  </si>
  <si>
    <t>107</t>
  </si>
  <si>
    <t>108</t>
  </si>
  <si>
    <t>109</t>
  </si>
  <si>
    <t>Муниципальная программа "Создание благоприятных условий развития малого и среднего предпринимательства в Ачинском районе"</t>
  </si>
  <si>
    <t>110</t>
  </si>
  <si>
    <t>Подпрограмма "Развитие малого и среднего предпринимательства на территории Ачинского района" муниципальной программы "Создание благоприятных условий развития малого и среднего предпринимательства в Ачинском районе"</t>
  </si>
  <si>
    <t>113</t>
  </si>
  <si>
    <t>Муниципальная программа "Управление муниципальным имуществом Ачинского района"</t>
  </si>
  <si>
    <t>114</t>
  </si>
  <si>
    <t>115</t>
  </si>
  <si>
    <t>116</t>
  </si>
  <si>
    <t>117</t>
  </si>
  <si>
    <t>118</t>
  </si>
  <si>
    <t>119</t>
  </si>
  <si>
    <t>120</t>
  </si>
  <si>
    <t>123</t>
  </si>
  <si>
    <t>124</t>
  </si>
  <si>
    <t>125</t>
  </si>
  <si>
    <t>126</t>
  </si>
  <si>
    <t>127</t>
  </si>
  <si>
    <t>128</t>
  </si>
  <si>
    <t>Муниципальная программа "Развитие культуры Ачинского района"</t>
  </si>
  <si>
    <t>129</t>
  </si>
  <si>
    <t>Подпрограмма "Сохранение культурного наследия" муниципальной программы "Развитие культуры Ачинского района"</t>
  </si>
  <si>
    <t>130</t>
  </si>
  <si>
    <t>131</t>
  </si>
  <si>
    <t>132</t>
  </si>
  <si>
    <t>133</t>
  </si>
  <si>
    <t>02</t>
  </si>
  <si>
    <t>134</t>
  </si>
  <si>
    <t>135</t>
  </si>
  <si>
    <t>136</t>
  </si>
  <si>
    <t>Подпрограмма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</si>
  <si>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137</t>
  </si>
  <si>
    <t>138</t>
  </si>
  <si>
    <t>139</t>
  </si>
  <si>
    <t>Обеспечение деятельности (оказание услуг) подведомственных учреждений,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</si>
  <si>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140</t>
  </si>
  <si>
    <t>141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</si>
  <si>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</si>
  <si>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142</t>
  </si>
  <si>
    <t>143</t>
  </si>
  <si>
    <t>Муниципальная программа "Развитие физической культуры, спорта, туризма в Ачинском районе"</t>
  </si>
  <si>
    <t>144</t>
  </si>
  <si>
    <t>Подпрограмма "Развитие системы подготовки спортивного резерва" муниципальной программы "Развитие физической культуры, спорта, туризма в Ачинском районе"</t>
  </si>
  <si>
    <t>145</t>
  </si>
  <si>
    <t>146</t>
  </si>
  <si>
    <t>147</t>
  </si>
  <si>
    <t>148</t>
  </si>
  <si>
    <t>149</t>
  </si>
  <si>
    <t>Обеспечение деятельности (оказание услуг) подведомственных учреждений, в рамках подпрограммы "Развитие системы подготовки спортивного резерва" муниципальной программы "Развитие физической культуры, спорта, туризма в Ачинском районе"</t>
  </si>
  <si>
    <t>150</t>
  </si>
  <si>
    <t>151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</si>
  <si>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системы подготовки спортивного резерва" муниципальной программы "Развитие физической культуры, спорта, туризма в Ачинском районе"</t>
  </si>
  <si>
    <t>152</t>
  </si>
  <si>
    <t>153</t>
  </si>
  <si>
    <t>154</t>
  </si>
  <si>
    <t>155</t>
  </si>
  <si>
    <t>Муниципальная программа "Молодёжь Ачинского района в XXI веке"</t>
  </si>
  <si>
    <t>156</t>
  </si>
  <si>
    <t>Подпрограмма "Вовлечение молодёжи Ачинского района в социальную практику" муниципальной программы "Молодёжь Ачинского района в XXI веке"</t>
  </si>
  <si>
    <t>157</t>
  </si>
  <si>
    <t>158</t>
  </si>
  <si>
    <t>159</t>
  </si>
  <si>
    <t>Обеспечение деятельности (оказание услуг) подведомственных учреждений,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</si>
  <si>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160</t>
  </si>
  <si>
    <t>161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</si>
  <si>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</si>
  <si>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162</t>
  </si>
  <si>
    <t>163</t>
  </si>
  <si>
    <t>Софинансирование за счет средств местного бюджета деятельности муниципальных молодежных центров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</si>
  <si>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164</t>
  </si>
  <si>
    <t>165</t>
  </si>
  <si>
    <t>Реализация мероприятий по трудовому воспитанию несовершеннолетних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</si>
  <si>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</si>
  <si>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</si>
  <si>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</si>
  <si>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</si>
  <si>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</si>
  <si>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</si>
  <si>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</si>
  <si>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</si>
  <si>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</si>
  <si>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</si>
  <si>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</si>
  <si>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</si>
  <si>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</si>
  <si>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</si>
  <si>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</si>
  <si>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</si>
  <si>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</si>
  <si>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</si>
  <si>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</si>
  <si>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</si>
  <si>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Обеспечение деятельности (оказание услуг) подведомственных учреждений, в рамках подпрограммы "Культурное население" муниципальной программы "Развитие культуры Ачинского района"</t>
  </si>
  <si>
    <t>186</t>
  </si>
  <si>
    <t>187</t>
  </si>
  <si>
    <t>188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</si>
  <si>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"Сохранение культурного наследия" муниципальной программы "Развитие культуры Ачинского района"</t>
  </si>
  <si>
    <t>189</t>
  </si>
  <si>
    <t>190</t>
  </si>
  <si>
    <t>Подпрограмма "Поддержка народного творчества" муниципальной программы "Развитие культуры Ачинского района"</t>
  </si>
  <si>
    <t>191</t>
  </si>
  <si>
    <t>192</t>
  </si>
  <si>
    <t>193</t>
  </si>
  <si>
    <t>194</t>
  </si>
  <si>
    <t>195</t>
  </si>
  <si>
    <t>Обеспечение деятельности (оказание услуг) подведомственных учреждений, в рамках подпрограммы "Поддержка народного творчества" муниципальной программы "Развитие культуры Ачинского района"</t>
  </si>
  <si>
    <t>196</t>
  </si>
  <si>
    <t>197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</si>
  <si>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"Поддержка народного творчества" муниципальной программы "Развитие культуры Ачинского района"</t>
  </si>
  <si>
    <t>198</t>
  </si>
  <si>
    <t>199</t>
  </si>
  <si>
    <t>200</t>
  </si>
  <si>
    <t>201</t>
  </si>
  <si>
    <t>202</t>
  </si>
  <si>
    <t>203</t>
  </si>
  <si>
    <t>350</t>
  </si>
  <si>
    <t>204</t>
  </si>
  <si>
    <t>205</t>
  </si>
  <si>
    <t>206</t>
  </si>
  <si>
    <t>207</t>
  </si>
  <si>
    <t>208</t>
  </si>
  <si>
    <t>Мероприятия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</si>
  <si>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209</t>
  </si>
  <si>
    <t>210</t>
  </si>
  <si>
    <t>211</t>
  </si>
  <si>
    <t>212</t>
  </si>
  <si>
    <t>213</t>
  </si>
  <si>
    <t>Муниципальная программа "Система социальной защиты населения Ачинского района"</t>
  </si>
  <si>
    <t>214</t>
  </si>
  <si>
    <t>Подпрограмма "Повышение качества жизни отдельных категорий граждан, в т.ч. инвалидов, степени их социальной защищённости" муниципальной программы "Система социальной защиты населения Ачинского района"</t>
  </si>
  <si>
    <t>215</t>
  </si>
  <si>
    <t>Доплата к пенсиям муниципальных служащих в рамках подпрограммы "Повышение качества жизни отдельных категорий граждан, в т.ч. инвалидов, степени их социальной защищённости" муниципальной программы "Система социальной защиты населения Ачинского района"</t>
  </si>
  <si>
    <t>216</t>
  </si>
  <si>
    <t>312</t>
  </si>
  <si>
    <t>217</t>
  </si>
  <si>
    <t>218</t>
  </si>
  <si>
    <t>219</t>
  </si>
  <si>
    <t>220</t>
  </si>
  <si>
    <t>Подпрограмма "Обеспечение жильём молодых семей в Ачинском районе" муниципальной программы "Молодёжь Ачинского района в XXI веке"</t>
  </si>
  <si>
    <t>221</t>
  </si>
  <si>
    <t>222</t>
  </si>
  <si>
    <t>322</t>
  </si>
  <si>
    <t>223</t>
  </si>
  <si>
    <t>224</t>
  </si>
  <si>
    <t>225</t>
  </si>
  <si>
    <t>Обеспечение жильём молодых семей в Ачинском районе в рамках подпрограммы "Обеспечение жильём молодых семей в Ачинском районе" муниципальной программы "Молодёжь Ачинского района в XXI веке"</t>
  </si>
  <si>
    <t>226</t>
  </si>
  <si>
    <t>227</t>
  </si>
  <si>
    <t>228</t>
  </si>
  <si>
    <t>229</t>
  </si>
  <si>
    <t>230</t>
  </si>
  <si>
    <t>231</t>
  </si>
  <si>
    <t>Подпрограмма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</si>
  <si>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232</t>
  </si>
  <si>
    <t>233</t>
  </si>
  <si>
    <t>234</t>
  </si>
  <si>
    <t>Обеспечение деятельности (оказание услуг) подведомственных учреждений,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</si>
  <si>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235</t>
  </si>
  <si>
    <t>236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</si>
  <si>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</si>
  <si>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237</t>
  </si>
  <si>
    <t>238</t>
  </si>
  <si>
    <t>Мероприятия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</si>
  <si>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239</t>
  </si>
  <si>
    <t>240</t>
  </si>
  <si>
    <t>Мероприятия по адаптивной физической культуре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</si>
  <si>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241</t>
  </si>
  <si>
    <t>242</t>
  </si>
  <si>
    <t>844</t>
  </si>
  <si>
    <t>Ачинский районный Совет депутатов</t>
  </si>
  <si>
    <t>243</t>
  </si>
  <si>
    <t>245</t>
  </si>
  <si>
    <t>246</t>
  </si>
  <si>
    <t>Непрограммные расходы Ачинского районного Совета депутатов</t>
  </si>
  <si>
    <t>247</t>
  </si>
  <si>
    <t>Функционирование Ачинского районного Совета депутатов</t>
  </si>
  <si>
    <t>248</t>
  </si>
  <si>
    <t>249</t>
  </si>
  <si>
    <t>250</t>
  </si>
  <si>
    <t>251</t>
  </si>
  <si>
    <t>252</t>
  </si>
  <si>
    <t>253</t>
  </si>
  <si>
    <t>254</t>
  </si>
  <si>
    <t>Руководство и управление в сфере установленных функций органов местного самоуправления, в рамках непрограммных расходов Ачинского районного Совета депутатов</t>
  </si>
  <si>
    <t>255</t>
  </si>
  <si>
    <t>256</t>
  </si>
  <si>
    <t>257</t>
  </si>
  <si>
    <t>258</t>
  </si>
  <si>
    <t>259</t>
  </si>
  <si>
    <t>260</t>
  </si>
  <si>
    <t>261</t>
  </si>
  <si>
    <t>Членские взносы в Ассоциацию Западной группы территориальных образований Красноярского края. в рамках непрограммных расходов Ачинского районного Совета депутатов</t>
  </si>
  <si>
    <t>262</t>
  </si>
  <si>
    <t>263</t>
  </si>
  <si>
    <t>Членские взносы в Совет муниципальных образований Красноярского края, в рамках непрограммных расходов Ачинского районного Совета депутатов</t>
  </si>
  <si>
    <t>264</t>
  </si>
  <si>
    <t>265</t>
  </si>
  <si>
    <t>Компенсация расходов депутатам , в рамках непрограммных расходов Ачинского районного Совета депутатов</t>
  </si>
  <si>
    <t>266</t>
  </si>
  <si>
    <t>267</t>
  </si>
  <si>
    <t>848</t>
  </si>
  <si>
    <t>Управление социальной защиты населения администрации Ачинского района</t>
  </si>
  <si>
    <t>268</t>
  </si>
  <si>
    <t>269</t>
  </si>
  <si>
    <t>270</t>
  </si>
  <si>
    <t>271</t>
  </si>
  <si>
    <t>272</t>
  </si>
  <si>
    <t>Подпрограмма "Повышение качества и доступности социальных услуг населению" муниципальной программы "Система социальной защиты населения Ачинского района"</t>
  </si>
  <si>
    <t>273</t>
  </si>
  <si>
    <t>274</t>
  </si>
  <si>
    <t>275</t>
  </si>
  <si>
    <t>276</t>
  </si>
  <si>
    <t>277</t>
  </si>
  <si>
    <t>278</t>
  </si>
  <si>
    <t>Подпрограмма "Социальная поддержка семей, имеющих детей" муниципальной программы "Система социальной защиты населения Ачинского района"</t>
  </si>
  <si>
    <t>279</t>
  </si>
  <si>
    <t>280</t>
  </si>
  <si>
    <t>281</t>
  </si>
  <si>
    <t>06</t>
  </si>
  <si>
    <t>282</t>
  </si>
  <si>
    <t>283</t>
  </si>
  <si>
    <t>284</t>
  </si>
  <si>
    <t>285</t>
  </si>
  <si>
    <t>286</t>
  </si>
  <si>
    <t>287</t>
  </si>
  <si>
    <t>288</t>
  </si>
  <si>
    <t>289</t>
  </si>
  <si>
    <t>875</t>
  </si>
  <si>
    <t>Управление образования Администрации Ачинского района Красноярского края</t>
  </si>
  <si>
    <t>290</t>
  </si>
  <si>
    <t>291</t>
  </si>
  <si>
    <t>292</t>
  </si>
  <si>
    <t>293</t>
  </si>
  <si>
    <t>Муниципальная программа "Развитие образования Ачинского района"</t>
  </si>
  <si>
    <t>294</t>
  </si>
  <si>
    <t>Подпрограмма "Развитие дошкольного, общего и дополнительного образования детей" муниципальной программы "Развитие образования Ачинского района"</t>
  </si>
  <si>
    <t>295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</si>
  <si>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</si>
  <si>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296</t>
  </si>
  <si>
    <t>297</t>
  </si>
  <si>
    <t>298</t>
  </si>
  <si>
    <t>299</t>
  </si>
  <si>
    <t>300</t>
  </si>
  <si>
    <t>301</t>
  </si>
  <si>
    <t>302</t>
  </si>
  <si>
    <t>303</t>
  </si>
  <si>
    <t>Обеспечение деятельности (оказание услуг) подведомственных учреждений,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</si>
  <si>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304</t>
  </si>
  <si>
    <t>305</t>
  </si>
  <si>
    <t>306</t>
  </si>
  <si>
    <t>307</t>
  </si>
  <si>
    <t>308</t>
  </si>
  <si>
    <t>309</t>
  </si>
  <si>
    <t>310</t>
  </si>
  <si>
    <t>311</t>
  </si>
  <si>
    <t>313</t>
  </si>
  <si>
    <t>Обеспечение деятельности (оказание услуг) подведомственных учреждений за счет средств от приносящей доход деятельности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</si>
  <si>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314</t>
  </si>
  <si>
    <t>315</t>
  </si>
  <si>
    <t>316</t>
  </si>
  <si>
    <t>317</t>
  </si>
  <si>
    <t>318</t>
  </si>
  <si>
    <t>319</t>
  </si>
  <si>
    <t>320</t>
  </si>
  <si>
    <t>321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</si>
  <si>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</si>
  <si>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</si>
  <si>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</si>
  <si>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</si>
  <si>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</si>
  <si>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</si>
  <si>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</si>
  <si>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</si>
  <si>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</si>
  <si>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</si>
  <si>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</si>
  <si>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</si>
  <si>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</si>
  <si>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</si>
  <si>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</si>
  <si>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</si>
  <si>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</si>
  <si>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</si>
  <si>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</si>
  <si>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</si>
  <si>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</si>
  <si>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</si>
  <si>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</si>
  <si>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</si>
  <si>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</si>
  <si>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</si>
  <si>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</si>
  <si>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</si>
  <si>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</si>
  <si>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</si>
  <si>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</si>
  <si>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</si>
  <si>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</si>
  <si>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</si>
  <si>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</si>
  <si>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</si>
  <si>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Подпрограмма "Господдержка детей-сирот, расширение практики применения семейных форм воспитания" муниципальной программы "Развитие образования Ачинского района"</t>
  </si>
  <si>
    <t>360</t>
  </si>
  <si>
    <t>361</t>
  </si>
  <si>
    <t>362</t>
  </si>
  <si>
    <t>363</t>
  </si>
  <si>
    <t>364</t>
  </si>
  <si>
    <t>Подпрограмма "Обеспечение реализации муниципальной программы и прочие мероприятия в области образования" муниципальной программы "Развитие образования Ачинского района"</t>
  </si>
  <si>
    <t>365</t>
  </si>
  <si>
    <t>Руководство и управление в сфере установленных функций органов местного самоуправления,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Ачинского района"</t>
  </si>
  <si>
    <t>366</t>
  </si>
  <si>
    <t>367</t>
  </si>
  <si>
    <t>368</t>
  </si>
  <si>
    <t>369</t>
  </si>
  <si>
    <t>370</t>
  </si>
  <si>
    <t>Обеспечение деятельности (оказание услуг) подведомственных учреждений,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Ачинского района"</t>
  </si>
  <si>
    <t>371</t>
  </si>
  <si>
    <t>372</t>
  </si>
  <si>
    <t>373</t>
  </si>
  <si>
    <t>374</t>
  </si>
  <si>
    <t>375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</si>
  <si>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Ачинского района"</t>
  </si>
  <si>
    <t>376</t>
  </si>
  <si>
    <t>377</t>
  </si>
  <si>
    <t>Мероприятия по организации учительских конференций, слетов по обмену опытом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Ачинского района"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</si>
  <si>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</si>
  <si>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</si>
  <si>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</si>
  <si>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</si>
  <si>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</si>
  <si>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</si>
  <si>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</si>
  <si>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</si>
  <si>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</si>
  <si>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</si>
  <si>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</si>
  <si>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</si>
  <si>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</si>
  <si>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</si>
  <si>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</si>
  <si>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</si>
  <si>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</si>
  <si>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</si>
  <si>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891</t>
  </si>
  <si>
    <t>396</t>
  </si>
  <si>
    <t>397</t>
  </si>
  <si>
    <t>398</t>
  </si>
  <si>
    <t>399</t>
  </si>
  <si>
    <t>400</t>
  </si>
  <si>
    <t>Подпрограмма "Обеспечение реализации муниципальной программы и прочие мероприятия" муниципальной программы Ачинского района "Управление муниципальными финансами"</t>
  </si>
  <si>
    <t>401</t>
  </si>
  <si>
    <t>Руководство и управление в сфере установленных функций органов местного самоуправления, в рамках подпрограммы "Обеспечение реализации муниципальной программы и прочие мероприятия" муниципальной программы Ачинского района "Управление муниципальными финансами"</t>
  </si>
  <si>
    <t>402</t>
  </si>
  <si>
    <t>403</t>
  </si>
  <si>
    <t>404</t>
  </si>
  <si>
    <t>405</t>
  </si>
  <si>
    <t>406</t>
  </si>
  <si>
    <t>407</t>
  </si>
  <si>
    <t>408</t>
  </si>
  <si>
    <t>409</t>
  </si>
  <si>
    <t>Непрограммные расходы финансового управления администрации Ачинского районного</t>
  </si>
  <si>
    <t>410</t>
  </si>
  <si>
    <t>Функционирование финансового управления администрации Ачинского района</t>
  </si>
  <si>
    <t>411</t>
  </si>
  <si>
    <t>412</t>
  </si>
  <si>
    <t>413</t>
  </si>
  <si>
    <t>414</t>
  </si>
  <si>
    <t>415</t>
  </si>
  <si>
    <t>416</t>
  </si>
  <si>
    <t>417</t>
  </si>
  <si>
    <t>418</t>
  </si>
  <si>
    <t>Осуществление первичного воинского учета на территориях, где отсутствуют военные комиссариаты в рамках непрограммных расходов финансового управления администрации Ачинского района</t>
  </si>
  <si>
    <t>419</t>
  </si>
  <si>
    <t>530</t>
  </si>
  <si>
    <t>Субвенции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</si>
  <si>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</si>
  <si>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</si>
  <si>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</si>
  <si>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</si>
  <si>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</si>
  <si>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</si>
  <si>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</si>
  <si>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</si>
  <si>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</si>
  <si>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</si>
  <si>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</si>
  <si>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</si>
  <si>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Муниципальная программа Ачинского района "Реформирование и модернизация жилищно-коммунального хозяйства и повышение энергетической эффективности"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</si>
  <si>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</si>
  <si>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</si>
  <si>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</si>
  <si>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</si>
  <si>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</si>
  <si>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</si>
  <si>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</si>
  <si>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</si>
  <si>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</si>
  <si>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</si>
  <si>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</si>
  <si>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</si>
  <si>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</si>
  <si>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</si>
  <si>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</si>
  <si>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</si>
  <si>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447</t>
  </si>
  <si>
    <t>Дотации на выравнивание бюджетной обеспеченности поселений за счет средств краевой 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</si>
  <si>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448</t>
  </si>
  <si>
    <t>449</t>
  </si>
  <si>
    <t>Дотации на выравнивание бюджетной обеспеченности поселений за счет средств районного фонда финансовой поддержки,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</si>
  <si>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</si>
  <si>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</si>
  <si>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</si>
  <si>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</si>
  <si>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</si>
  <si>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</si>
  <si>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</si>
  <si>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</si>
  <si>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</si>
  <si>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</si>
  <si>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899</t>
  </si>
  <si>
    <t>Муниципальное казенное учреждение "Управление строительства и жилищно-коммунального хозяйства" Ачинского района</t>
  </si>
  <si>
    <t>460</t>
  </si>
  <si>
    <t>Отдельные мероприятия муниципальной программы "Развитие сельского хозяйства и регулирование рынков сельскохозяйственной продукции в Ачинском районе"</t>
  </si>
  <si>
    <t>Подпрограмма "Энергосбережение и повышение энергетической эффективности на территории Ачинского района"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</si>
  <si>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Отдельные мероприятия в рамках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</si>
  <si>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Подпрограмма "Обеспечение условий реализации муниципальной программы"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</si>
  <si>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Обеспечение деятельности (оказание услуг) подведомственных учреждений, в рамках подпрограммы "Обеспечение условий реализации муниципальной программы"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</si>
  <si>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Итого</t>
  </si>
  <si>
    <t>500</t>
  </si>
  <si>
    <t>510</t>
  </si>
  <si>
    <t>600</t>
  </si>
  <si>
    <t>610</t>
  </si>
  <si>
    <t>Приложение 6</t>
  </si>
  <si>
    <t>Наименование главных распорядителей и наименование показателей бюджетной классификации</t>
  </si>
  <si>
    <t>Код ведомства</t>
  </si>
  <si>
    <t>Целевая статья</t>
  </si>
  <si>
    <t>Вид расходов</t>
  </si>
  <si>
    <t>Единици измерения:</t>
  </si>
  <si>
    <t>Единици измерения:                                                                                                                         руб.</t>
  </si>
  <si>
    <t>к проекту решения Ачинского районного Совета депутатов</t>
  </si>
  <si>
    <t>Распределение бюджетных ассигнований по разделам и 
подразделам бюджетной классификации расходов бюджетов Российской Федерации 
на 2016 год и плановый период 2017-2018 годов</t>
  </si>
  <si>
    <t>Сумма на  2016 год</t>
  </si>
  <si>
    <t>Сумма на 2018 год</t>
  </si>
  <si>
    <t>Приложение 7</t>
  </si>
  <si>
    <t xml:space="preserve">Распределение бюджетных ассигнований по целевым статьям (муниципальным программам Ачинского района и непрограммным направлениям деятельности),  группам, и подгруппам видов расходов, разделам, подразделам классификации расходов районного бюджета на 2016 год </t>
  </si>
  <si>
    <t>Сумма на  2016  год</t>
  </si>
  <si>
    <t>Сумма на  2017  год</t>
  </si>
  <si>
    <t>Сумма на  2018  год</t>
  </si>
  <si>
    <t>Глава муниципального образования в рамках непрограммных расходов администрации Ачинского района Красноярского края</t>
  </si>
  <si>
    <t>7200000000</t>
  </si>
  <si>
    <t>7210000000</t>
  </si>
  <si>
    <t>7210080110</t>
  </si>
  <si>
    <t>7210074290</t>
  </si>
  <si>
    <t>7210076040</t>
  </si>
  <si>
    <t>7210080210</t>
  </si>
  <si>
    <t>7210090280</t>
  </si>
  <si>
    <t>0200000000</t>
  </si>
  <si>
    <t>0210000000</t>
  </si>
  <si>
    <t>0210075540</t>
  </si>
  <si>
    <t>0210075560</t>
  </si>
  <si>
    <t>0210075640</t>
  </si>
  <si>
    <t>0210075660</t>
  </si>
  <si>
    <t>0210075880</t>
  </si>
  <si>
    <t>0210080610</t>
  </si>
  <si>
    <t>0210080620</t>
  </si>
  <si>
    <t>0210085830</t>
  </si>
  <si>
    <t>0210088100</t>
  </si>
  <si>
    <t>0230000000</t>
  </si>
  <si>
    <t>0230075520</t>
  </si>
  <si>
    <t>0240000000</t>
  </si>
  <si>
    <t>0240080210</t>
  </si>
  <si>
    <t>0240080610</t>
  </si>
  <si>
    <t>0240080620</t>
  </si>
  <si>
    <t>0240087910</t>
  </si>
  <si>
    <t>0300000000</t>
  </si>
  <si>
    <t>0310000000</t>
  </si>
  <si>
    <t>0310081000</t>
  </si>
  <si>
    <t>0320000000</t>
  </si>
  <si>
    <t>0320002750</t>
  </si>
  <si>
    <t>0340000000</t>
  </si>
  <si>
    <t>0340001510</t>
  </si>
  <si>
    <t>0350000000</t>
  </si>
  <si>
    <t>0350075130</t>
  </si>
  <si>
    <t>0400000000</t>
  </si>
  <si>
    <t>0490000000</t>
  </si>
  <si>
    <t>0490075700</t>
  </si>
  <si>
    <t>0440000000</t>
  </si>
  <si>
    <t>0440080610</t>
  </si>
  <si>
    <t>0500000000</t>
  </si>
  <si>
    <t>0520000000</t>
  </si>
  <si>
    <t>0520081170</t>
  </si>
  <si>
    <t>0510000000</t>
  </si>
  <si>
    <t>0510083120</t>
  </si>
  <si>
    <t>0600000000</t>
  </si>
  <si>
    <t>0630000000</t>
  </si>
  <si>
    <t>0630080610</t>
  </si>
  <si>
    <t>0630080620</t>
  </si>
  <si>
    <t>0610000000</t>
  </si>
  <si>
    <t>0610080610</t>
  </si>
  <si>
    <t>0610080620</t>
  </si>
  <si>
    <t>0620000000</t>
  </si>
  <si>
    <t>0620075110</t>
  </si>
  <si>
    <t>0620080610</t>
  </si>
  <si>
    <t>0620080620</t>
  </si>
  <si>
    <t>0630088030</t>
  </si>
  <si>
    <t>0700000000</t>
  </si>
  <si>
    <t>0720000000</t>
  </si>
  <si>
    <t>0720080610</t>
  </si>
  <si>
    <t>0720080620</t>
  </si>
  <si>
    <t>0710000000</t>
  </si>
  <si>
    <t>0710080610</t>
  </si>
  <si>
    <t>0710080620</t>
  </si>
  <si>
    <t>0710089110</t>
  </si>
  <si>
    <t>0710089160</t>
  </si>
  <si>
    <t>0800000000</t>
  </si>
  <si>
    <t>0810000000</t>
  </si>
  <si>
    <t>0810074560</t>
  </si>
  <si>
    <t>0810080610</t>
  </si>
  <si>
    <t>0810080620</t>
  </si>
  <si>
    <t>0810087810</t>
  </si>
  <si>
    <t>0820000000</t>
  </si>
  <si>
    <t>0820081010</t>
  </si>
  <si>
    <t>0900000000</t>
  </si>
  <si>
    <t>0910000000</t>
  </si>
  <si>
    <t>0910084160</t>
  </si>
  <si>
    <t>1000000000</t>
  </si>
  <si>
    <t>1090000000</t>
  </si>
  <si>
    <t>1090084080</t>
  </si>
  <si>
    <t>1010084090</t>
  </si>
  <si>
    <t>1010000000</t>
  </si>
  <si>
    <t>1100000000</t>
  </si>
  <si>
    <t>1120000000</t>
  </si>
  <si>
    <t>1120022480</t>
  </si>
  <si>
    <t>1130000000</t>
  </si>
  <si>
    <t>1130075170</t>
  </si>
  <si>
    <t>1190000000</t>
  </si>
  <si>
    <t>1190075180</t>
  </si>
  <si>
    <t>1300000000</t>
  </si>
  <si>
    <t>1400000000</t>
  </si>
  <si>
    <t>1490000000</t>
  </si>
  <si>
    <t>1490080610</t>
  </si>
  <si>
    <t>1430000000</t>
  </si>
  <si>
    <t>1430080210</t>
  </si>
  <si>
    <t>1430090280</t>
  </si>
  <si>
    <t>1410000000</t>
  </si>
  <si>
    <t>1410076010</t>
  </si>
  <si>
    <t>1410082010</t>
  </si>
  <si>
    <t>1410082020</t>
  </si>
  <si>
    <t>1410082080</t>
  </si>
  <si>
    <t>1500000000</t>
  </si>
  <si>
    <t>1510000000</t>
  </si>
  <si>
    <t>1510081160</t>
  </si>
  <si>
    <t>1530000000</t>
  </si>
  <si>
    <t>1530081240</t>
  </si>
  <si>
    <t>1540000000</t>
  </si>
  <si>
    <t>1540081360</t>
  </si>
  <si>
    <t>1540081370</t>
  </si>
  <si>
    <t>1540091380</t>
  </si>
  <si>
    <t>7100000000</t>
  </si>
  <si>
    <t>7110000000</t>
  </si>
  <si>
    <t>7110080120</t>
  </si>
  <si>
    <t>7110080210</t>
  </si>
  <si>
    <t>7110080130</t>
  </si>
  <si>
    <t>7110080140</t>
  </si>
  <si>
    <t>7110080150</t>
  </si>
  <si>
    <t>7210051200</t>
  </si>
  <si>
    <t>7210081110</t>
  </si>
  <si>
    <t>7210081130</t>
  </si>
  <si>
    <t>7300000000</t>
  </si>
  <si>
    <t>7310000000</t>
  </si>
  <si>
    <t>7310075140</t>
  </si>
  <si>
    <t>7310051180</t>
  </si>
  <si>
    <t>7310075550</t>
  </si>
  <si>
    <t xml:space="preserve">дотация на выравнивание </t>
  </si>
  <si>
    <t>дотация на сбалансированность</t>
  </si>
  <si>
    <t>налоговые и неналоговые доходы (без р.пл)</t>
  </si>
  <si>
    <t>родительская плата</t>
  </si>
  <si>
    <t>МБТ от поселений</t>
  </si>
  <si>
    <t xml:space="preserve">ИТОГО доходов </t>
  </si>
  <si>
    <t>Остатки на начало года</t>
  </si>
  <si>
    <t>Дефицит, профицит</t>
  </si>
  <si>
    <t>Прочие безвозмездные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</si>
  <si>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</si>
  <si>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</si>
  <si>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</si>
  <si>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</si>
  <si>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</si>
  <si>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</si>
  <si>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800</t>
  </si>
  <si>
    <t>Уплата налогов, сборов и иных платежей</t>
  </si>
  <si>
    <t>850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</si>
  <si>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</si>
  <si>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казенных учреждений</t>
  </si>
  <si>
    <t>Межбюджетные трансферты</t>
  </si>
  <si>
    <t>Субсидии бюджетным учреждениям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</si>
  <si>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</si>
  <si>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</si>
  <si>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0430000000</t>
  </si>
  <si>
    <t>1310000000</t>
  </si>
  <si>
    <t>Дотации</t>
  </si>
  <si>
    <t xml:space="preserve">субсидии на выравнивание </t>
  </si>
  <si>
    <t>1310085110</t>
  </si>
  <si>
    <t>Подпрограмма "Управление и распоряжение имуществом (за исключением земельных ресурсов)" муниципальной программы  "Управление муниципальным имуществом Ачинского района"</t>
  </si>
  <si>
    <t>Мероприятия по поддержке муниципального жилищного фонда в рамках подпрограммы "Управление и распоряжение имуществом (за исключением земельных ресурсов)" муниципальной программы  "Управление муниципальным имуществом Ачинского района"</t>
  </si>
  <si>
    <t>0210087710</t>
  </si>
  <si>
    <t>0430085580</t>
  </si>
  <si>
    <t>Расходы районного бюджета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 для обеспечения функционирования систем теплоснабжения, электроснабжения, водоснабжения, водоотведения и очистки сточных вод в рамках подпрограммы "Энергосбережение и повышение энергетической эффективности на территории Ачинского района"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</si>
  <si>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Целевые средства краевого бюджета</t>
  </si>
  <si>
    <t>ИТОГО ДОХОДЫ</t>
  </si>
  <si>
    <t>РАСХОДЫ без учета целевых МБТ и условно утверж</t>
  </si>
  <si>
    <t>0630051440</t>
  </si>
  <si>
    <t>0210074080</t>
  </si>
  <si>
    <t>0210074090</t>
  </si>
  <si>
    <t>Председатель представительного органа власти, осуществляющий свои полномочия на постоянной основе, в рамках  непрограммных расходов Ачинского районного Совета депутатов</t>
  </si>
  <si>
    <t>08100S4560</t>
  </si>
  <si>
    <t>06200S5110</t>
  </si>
  <si>
    <t>06300L1440</t>
  </si>
  <si>
    <t>Софинансирование за счет средств местного бюджета межбюджетных трансфертов на комплектование книжных фондов библиотек муниципальных образований края за счет средств федерального бюджета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</si>
  <si>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Процент условно утвержденных</t>
  </si>
  <si>
    <t>Предельный объем муниц долга (на более 50% доходов за минусом безвозмездных)</t>
  </si>
  <si>
    <t>ПОМД в решение</t>
  </si>
  <si>
    <t>Номер строки</t>
  </si>
  <si>
    <t>ИТОГО</t>
  </si>
  <si>
    <t>Расходы за счет средств местного бюджета на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</si>
  <si>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 xml:space="preserve">Распределение бюджетных ассигнований по целевым статьям (муниципальным программам Ачинского района и непрограммным направлениям деятельности),  группам, и подгруппам видов расходов, разделам, подразделам классификации расходов районного бюджета на 2017 - 2018 годы </t>
  </si>
  <si>
    <t>ИТОГО 2016-2018</t>
  </si>
  <si>
    <t>платные 2016-2018</t>
  </si>
  <si>
    <t>Средства районного бюджета</t>
  </si>
  <si>
    <t>Средства краевого и федерального бюджнтов</t>
  </si>
  <si>
    <t>2016 год</t>
  </si>
  <si>
    <t>2017 год</t>
  </si>
  <si>
    <t>2018 год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</si>
  <si>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"Господдержка детей-сирот, расширение практики применения семейных форм воспитания" муниципальной программы "Развитие образования Ачинского района"</t>
  </si>
  <si>
    <t>Осуществление государственных полномочий по обеспечению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</si>
  <si>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Осуществление государственных полномочий по выплате и доставки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</si>
  <si>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</si>
  <si>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Осуществление государственных полномочий по 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</si>
  <si>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Осуществление государственных полномочий по  обеспечению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</si>
  <si>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</si>
  <si>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Осуществление государственных полномочий по 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</si>
  <si>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Осуществление государственных полномочий по выполнению отдельных государственных полномочий по решению вопросов поддержки сельскохозяйственного производства в рамках подпрограммы "Обеспечение реализации муниципальной программы Ачинского района" муниципальной программы "Развитие сельского хозяйства и регулирование рынков сельскохозяйственной продукции в Ачинском районе"</t>
  </si>
  <si>
    <t>Осуществление государственных полномочий по выполнению отдельных государственных полномочий по организации проведения мероприятий по отлову и содержанию безнадзорных животных в рамках  отдельных мероприятий муниципальной программы "Развитие сельского хозяйства и регулирование рынков сельскохозяйственной продукции в Ачинском районе"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</si>
  <si>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 непрограммных расходов администрации Ачинского района Красноярского края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</si>
  <si>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администрации Ачинского района Красноярского края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</si>
  <si>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администрации Ачинского района Красноярского края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</si>
  <si>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</si>
  <si>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Осуществление государственных полномочий по финансированию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"Повышение качества и доступности социальных услуг населению" муниципальной программы "Система социальной защиты населения Ачинского района"</t>
  </si>
  <si>
    <t>Осуществление государственных полномочий по обеспечению бесплатного проезда детей и лиц, сопровождающих организованные группы детей, до места нахождения детских оздоровительных лагерей и обратно (в соответствии с Законом края от 9 декабря 2010 года № 11-5393 «О социальной поддержке семей, имеющих детей, в Красноярском крае») в рамках подпрограммы "Социальная поддержка семей, имеющих детей" муниципальной программы "Система социальной защиты населения Ачинского района"</t>
  </si>
  <si>
    <t>Межбюджетные трансферты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финансового управления администрации Ачинского района</t>
  </si>
  <si>
    <t>Межбюджетные трансферты бюджетам муниципальных образований на организацию и проведение акарицидных обработок мест массового отдыха населения в рамках непрограммных расходов финансового управления администрации Ачинского района</t>
  </si>
  <si>
    <t>Осуществление полномочий поселений в сфере установленных функций органов местного самоуправления поселений, переданных на уровень муниципального района, в рамках подпрограммы "Обеспечение реализации муниципальной программы и прочие мероприятия" муниципальной программы Ачинского района "Управление муниципальными финансами"</t>
  </si>
  <si>
    <t>Осуществление полномочий поселений, связанных с размещением в средствах массовой информации нормативно-правовых актов поселений, в части полномочий переданных на уровень муниципального района, в рамках подпрограммы "Организация деятельности средств массовой информации" муниципальной программы Ачинского района "Обеспечение общественного порядка и противодействие коррупции"</t>
  </si>
  <si>
    <t>Осуществление полномочий поселений в сфере установленных функций органов местного самоуправления поселений, переданных на уровень муниципального района, в рамках непрограммных расходов администрации Ачинского района</t>
  </si>
  <si>
    <t>Осуществление государственных полномочий по реализации отдельных мер по обеспечению ограничения платы граждан за коммунальные услуги в рамках отдельных мероприятий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</si>
  <si>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Межбюджетные трансферты на поддержку мер по обеспечению сбалансированности бюджетов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</si>
  <si>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Межбюджетные трансферты на выполнение полномочий поселений переданных на уровень муниципального района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</si>
  <si>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Софинансирование за счет средств местного бюджета субсидии 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"Поддержка народного творчества" муниципальной программы "Развитие культуры Ачинского района"</t>
  </si>
  <si>
    <t>0610075110</t>
  </si>
  <si>
    <t>461</t>
  </si>
  <si>
    <t>462</t>
  </si>
  <si>
    <t>Мероприятия по организации и проведению  районного палаточного стационарного лагеря в рамках подпрограммы "Развитие дошкольного, общего и дополнительного образования детей" муниципальной программы "Развитие образования  Ачинского района"</t>
  </si>
  <si>
    <t>Выплата субсидий за счет средств краевого бюджета на возмещение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кооперативах, на развитие малых форм хозяйствования в рамках подпрограммы "Развитие малых форм хозяйствования в Ачинском районе" муниципальной программы "Развитие сельского хозяйства и регулирование рынков сельскохозяйственной продукции в Ачинском районе"</t>
  </si>
  <si>
    <t>Выплата субсидий из районного бюджета на поддержку и развитие малого и среднего предпринимательства в рамках подпрограммы "Развитие малого и среднего предпринимательства на территории Ачинского района" муниципальной программы "Создание благоприятных условий развития малого и среднего предпринимательства в Ачинском районе"</t>
  </si>
  <si>
    <t>Расходы за счет субсидии на поддержку деятельности муниципальных молодежных центров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</si>
  <si>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Расходы за счет субсидии 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"Сохранение культурного наследия" муниципальной программы "Развитие культуры Ачинского района"</t>
  </si>
  <si>
    <t>Обеспечение деятельности (оказание услуг) подведомственных учреждений, в рамках подпрограммы "Сохранение культурного населения" муниципальной программы "Развитие культуры Ачинского района"</t>
  </si>
  <si>
    <t>Расходы за счет субсидии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"Поддержка народного творчества" муниципальной программы "Развитие культуры Ачинского района"</t>
  </si>
  <si>
    <t>Приложение 8</t>
  </si>
  <si>
    <t>Приложение 9</t>
  </si>
  <si>
    <t xml:space="preserve">Ведомственная структура расходов районного бюджета на 2016 год </t>
  </si>
  <si>
    <t xml:space="preserve">Ведомственная структура расходов районного бюджета на 2017 - 2018 годы </t>
  </si>
  <si>
    <t>Подпрограмма "Обеспечение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обслуживания" муниципальной программы "Система социальной защиты населения Ачинского района"</t>
  </si>
  <si>
    <t>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"Обеспечение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обслуживания" муниципальной программы "Система социальной защиты населения Ачинского района"</t>
  </si>
  <si>
    <t>Бюджетная роспись на 2016 год</t>
  </si>
  <si>
    <t>____________________________________________________________________</t>
  </si>
  <si>
    <t>наименование главного распорядителя средств районного бюджета</t>
  </si>
  <si>
    <t>Краткое наименование бюджетополучателя</t>
  </si>
  <si>
    <t>Код организации</t>
  </si>
  <si>
    <t>Код главного распорядителя средств</t>
  </si>
  <si>
    <t>Сумма на 2016 год всего (рублей)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</si>
  <si>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</si>
  <si>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</si>
  <si>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</si>
  <si>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</si>
  <si>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</si>
  <si>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</si>
  <si>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</si>
  <si>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</si>
  <si>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</si>
  <si>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</si>
  <si>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</si>
  <si>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Целевая статья расходов*</t>
  </si>
  <si>
    <t>* Обязательно подведение итогов по каждой целевой статье</t>
  </si>
  <si>
    <t>Вид расходов**</t>
  </si>
  <si>
    <t xml:space="preserve">** Вид расходов подробный в соответствии с приказом Минфина РФ от 08.06.2015 №90н "О внесении изменений в Указания о порядке применения бюджетной классификации Российской Федерации, утвержденные приказов Министерства финансов Российской Федерации от 01.07.2013 №65н" </t>
  </si>
  <si>
    <t>Декабрь</t>
  </si>
  <si>
    <t xml:space="preserve">от              № </t>
  </si>
  <si>
    <t>от             №</t>
  </si>
  <si>
    <t>от            №</t>
  </si>
  <si>
    <t xml:space="preserve">от                 № </t>
  </si>
  <si>
    <t xml:space="preserve">от               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</si>
</sst>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_(* #,##0.00_);_(* \(#,##0.00\);_(* &quot;-&quot;??_);_(@_)"/>
    <numFmt numFmtId="165" formatCode="#,##0.00_р_."/>
    <numFmt numFmtId="166" formatCode="?"/>
    <numFmt numFmtId="167" formatCode="#,##0.00_ ;\-#,##0.00\ 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name val="Arial"/>
      <family val="2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1">
    <xf numFmtId="0" fontId="0" fillId="0" borderId="0"/>
    <xf numFmtId="0" fontId="1" fillId="0" borderId="0"/>
    <xf numFmtId="0" fontId="4" fillId="0" borderId="0"/>
    <xf numFmtId="0" fontId="5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9" fillId="0" borderId="0"/>
    <xf numFmtId="164" fontId="8" fillId="0" borderId="0" applyFont="0" applyFill="0" applyBorder="0" applyAlignment="0" applyProtection="0"/>
    <xf numFmtId="43" fontId="12" fillId="0" borderId="0" applyFont="0" applyFill="0" applyBorder="0" applyAlignment="0" applyProtection="0"/>
  </cellStyleXfs>
  <cellXfs count="169">
    <xf numFmtId="0" fontId="0" fillId="0" borderId="0" xfId="0"/>
    <xf numFmtId="0" fontId="1" fillId="0" borderId="0" xfId="1"/>
    <xf numFmtId="0" fontId="2" fillId="0" borderId="0" xfId="1" applyNumberFormat="1" applyFont="1" applyAlignment="1">
      <alignment vertical="top" wrapText="1"/>
    </xf>
    <xf numFmtId="0" fontId="3" fillId="0" borderId="0" xfId="1" applyFont="1" applyFill="1" applyAlignment="1">
      <alignment horizontal="right"/>
    </xf>
    <xf numFmtId="0" fontId="2" fillId="0" borderId="0" xfId="2" applyFont="1" applyFill="1" applyAlignment="1">
      <alignment horizontal="right"/>
    </xf>
    <xf numFmtId="0" fontId="6" fillId="0" borderId="0" xfId="3" applyFont="1" applyFill="1" applyAlignment="1">
      <alignment horizontal="right"/>
    </xf>
    <xf numFmtId="49" fontId="1" fillId="0" borderId="0" xfId="1" applyNumberFormat="1" applyAlignment="1">
      <alignment vertical="top"/>
    </xf>
    <xf numFmtId="49" fontId="1" fillId="0" borderId="0" xfId="1" applyNumberFormat="1"/>
    <xf numFmtId="0" fontId="1" fillId="0" borderId="0" xfId="1" applyAlignment="1"/>
    <xf numFmtId="0" fontId="2" fillId="0" borderId="0" xfId="1" applyFont="1" applyFill="1" applyAlignment="1">
      <alignment horizontal="right"/>
    </xf>
    <xf numFmtId="0" fontId="2" fillId="0" borderId="0" xfId="1" applyFont="1" applyFill="1" applyAlignment="1"/>
    <xf numFmtId="0" fontId="3" fillId="0" borderId="0" xfId="1" applyFont="1" applyFill="1" applyAlignment="1">
      <alignment horizontal="center" vertical="top" wrapText="1"/>
    </xf>
    <xf numFmtId="0" fontId="3" fillId="0" borderId="0" xfId="1" applyNumberFormat="1" applyFont="1" applyFill="1" applyAlignment="1">
      <alignment horizontal="center" vertical="top" wrapText="1"/>
    </xf>
    <xf numFmtId="0" fontId="3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vertical="top"/>
    </xf>
    <xf numFmtId="0" fontId="2" fillId="0" borderId="0" xfId="1" applyNumberFormat="1" applyFont="1" applyFill="1" applyAlignment="1">
      <alignment vertical="top" wrapText="1"/>
    </xf>
    <xf numFmtId="0" fontId="2" fillId="0" borderId="0" xfId="1" applyFont="1" applyFill="1"/>
    <xf numFmtId="0" fontId="7" fillId="0" borderId="0" xfId="1" applyFont="1" applyFill="1" applyAlignment="1">
      <alignment horizontal="right"/>
    </xf>
    <xf numFmtId="0" fontId="2" fillId="0" borderId="1" xfId="1" applyNumberFormat="1" applyFont="1" applyBorder="1" applyAlignment="1">
      <alignment horizontal="center" vertical="center" wrapText="1"/>
    </xf>
    <xf numFmtId="49" fontId="2" fillId="0" borderId="1" xfId="1" applyNumberFormat="1" applyFont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Border="1" applyAlignment="1">
      <alignment horizontal="center" vertical="top"/>
    </xf>
    <xf numFmtId="0" fontId="2" fillId="0" borderId="1" xfId="1" applyNumberFormat="1" applyFont="1" applyBorder="1" applyAlignment="1">
      <alignment horizontal="center" vertical="top" wrapText="1"/>
    </xf>
    <xf numFmtId="49" fontId="2" fillId="0" borderId="1" xfId="1" applyNumberFormat="1" applyFont="1" applyBorder="1" applyAlignment="1">
      <alignment horizontal="center"/>
    </xf>
    <xf numFmtId="0" fontId="2" fillId="0" borderId="1" xfId="1" applyNumberFormat="1" applyFont="1" applyBorder="1" applyAlignment="1">
      <alignment vertical="top" wrapText="1"/>
    </xf>
    <xf numFmtId="49" fontId="2" fillId="0" borderId="1" xfId="1" applyNumberFormat="1" applyFont="1" applyBorder="1" applyAlignment="1">
      <alignment horizontal="center" wrapText="1"/>
    </xf>
    <xf numFmtId="43" fontId="2" fillId="0" borderId="1" xfId="1" applyNumberFormat="1" applyFont="1" applyBorder="1" applyAlignment="1">
      <alignment wrapText="1"/>
    </xf>
    <xf numFmtId="43" fontId="1" fillId="0" borderId="0" xfId="1" applyNumberFormat="1"/>
    <xf numFmtId="49" fontId="2" fillId="0" borderId="1" xfId="1" applyNumberFormat="1" applyFont="1" applyBorder="1" applyAlignment="1">
      <alignment horizontal="center" vertical="top" wrapText="1"/>
    </xf>
    <xf numFmtId="43" fontId="2" fillId="2" borderId="1" xfId="1" applyNumberFormat="1" applyFont="1" applyFill="1" applyBorder="1" applyAlignment="1">
      <alignment wrapText="1"/>
    </xf>
    <xf numFmtId="0" fontId="8" fillId="0" borderId="0" xfId="4"/>
    <xf numFmtId="0" fontId="10" fillId="0" borderId="0" xfId="4" applyFont="1" applyAlignment="1">
      <alignment wrapText="1"/>
    </xf>
    <xf numFmtId="49" fontId="10" fillId="0" borderId="1" xfId="4" applyNumberFormat="1" applyFont="1" applyBorder="1" applyAlignment="1">
      <alignment horizontal="center" vertical="center" wrapText="1"/>
    </xf>
    <xf numFmtId="49" fontId="10" fillId="0" borderId="0" xfId="4" applyNumberFormat="1" applyFont="1" applyBorder="1" applyAlignment="1">
      <alignment horizontal="center" vertical="center" wrapText="1"/>
    </xf>
    <xf numFmtId="0" fontId="8" fillId="0" borderId="0" xfId="4" applyFont="1"/>
    <xf numFmtId="43" fontId="14" fillId="0" borderId="0" xfId="10" applyFont="1" applyBorder="1" applyAlignment="1">
      <alignment vertical="center"/>
    </xf>
    <xf numFmtId="43" fontId="14" fillId="0" borderId="0" xfId="10" applyFont="1" applyAlignment="1">
      <alignment vertical="center"/>
    </xf>
    <xf numFmtId="43" fontId="13" fillId="0" borderId="2" xfId="10" applyFont="1" applyBorder="1" applyAlignment="1">
      <alignment vertical="center" wrapText="1"/>
    </xf>
    <xf numFmtId="43" fontId="14" fillId="0" borderId="2" xfId="10" applyFont="1" applyBorder="1" applyAlignment="1">
      <alignment vertical="center" wrapText="1"/>
    </xf>
    <xf numFmtId="43" fontId="13" fillId="0" borderId="0" xfId="10" applyFont="1" applyBorder="1" applyAlignment="1">
      <alignment vertical="center" wrapText="1"/>
    </xf>
    <xf numFmtId="43" fontId="13" fillId="0" borderId="2" xfId="10" applyFont="1" applyBorder="1" applyAlignment="1">
      <alignment vertical="center"/>
    </xf>
    <xf numFmtId="43" fontId="8" fillId="0" borderId="0" xfId="4" applyNumberFormat="1"/>
    <xf numFmtId="43" fontId="8" fillId="0" borderId="0" xfId="10" applyFont="1"/>
    <xf numFmtId="0" fontId="11" fillId="0" borderId="0" xfId="1" applyFont="1" applyFill="1" applyAlignment="1">
      <alignment horizontal="right"/>
    </xf>
    <xf numFmtId="0" fontId="15" fillId="0" borderId="0" xfId="2" applyFont="1" applyFill="1" applyAlignment="1">
      <alignment horizontal="right"/>
    </xf>
    <xf numFmtId="0" fontId="15" fillId="0" borderId="0" xfId="3" applyFont="1" applyFill="1" applyAlignment="1">
      <alignment horizontal="right"/>
    </xf>
    <xf numFmtId="43" fontId="13" fillId="0" borderId="2" xfId="10" applyFont="1" applyFill="1" applyBorder="1" applyAlignment="1">
      <alignment vertical="center" wrapText="1"/>
    </xf>
    <xf numFmtId="43" fontId="14" fillId="0" borderId="0" xfId="10" applyFont="1" applyFill="1" applyBorder="1" applyAlignment="1">
      <alignment vertical="center"/>
    </xf>
    <xf numFmtId="43" fontId="14" fillId="0" borderId="0" xfId="10" applyFont="1" applyFill="1" applyAlignment="1">
      <alignment vertical="center"/>
    </xf>
    <xf numFmtId="0" fontId="8" fillId="0" borderId="0" xfId="4" applyFill="1"/>
    <xf numFmtId="43" fontId="14" fillId="0" borderId="2" xfId="10" applyFont="1" applyFill="1" applyBorder="1" applyAlignment="1">
      <alignment vertical="center" wrapText="1"/>
    </xf>
    <xf numFmtId="43" fontId="13" fillId="0" borderId="0" xfId="10" applyFont="1" applyBorder="1" applyAlignment="1">
      <alignment vertical="center"/>
    </xf>
    <xf numFmtId="43" fontId="8" fillId="3" borderId="0" xfId="4" applyNumberFormat="1" applyFill="1"/>
    <xf numFmtId="39" fontId="13" fillId="0" borderId="4" xfId="4" applyNumberFormat="1" applyFont="1" applyBorder="1" applyAlignment="1">
      <alignment horizontal="right" vertical="center" wrapText="1"/>
    </xf>
    <xf numFmtId="39" fontId="13" fillId="0" borderId="2" xfId="4" applyNumberFormat="1" applyFont="1" applyBorder="1" applyAlignment="1">
      <alignment horizontal="right" vertical="center" wrapText="1"/>
    </xf>
    <xf numFmtId="39" fontId="13" fillId="0" borderId="2" xfId="10" applyNumberFormat="1" applyFont="1" applyBorder="1" applyAlignment="1">
      <alignment vertical="center" wrapText="1"/>
    </xf>
    <xf numFmtId="39" fontId="14" fillId="0" borderId="2" xfId="4" applyNumberFormat="1" applyFont="1" applyBorder="1" applyAlignment="1">
      <alignment horizontal="right" vertical="center" wrapText="1"/>
    </xf>
    <xf numFmtId="39" fontId="14" fillId="0" borderId="3" xfId="10" applyNumberFormat="1" applyFont="1" applyBorder="1" applyAlignment="1">
      <alignment vertical="center"/>
    </xf>
    <xf numFmtId="39" fontId="14" fillId="0" borderId="2" xfId="10" applyNumberFormat="1" applyFont="1" applyBorder="1" applyAlignment="1">
      <alignment vertical="center"/>
    </xf>
    <xf numFmtId="39" fontId="13" fillId="0" borderId="2" xfId="4" applyNumberFormat="1" applyFont="1" applyFill="1" applyBorder="1" applyAlignment="1">
      <alignment horizontal="right" vertical="center" wrapText="1"/>
    </xf>
    <xf numFmtId="39" fontId="13" fillId="0" borderId="2" xfId="10" applyNumberFormat="1" applyFont="1" applyFill="1" applyBorder="1" applyAlignment="1">
      <alignment vertical="center" wrapText="1"/>
    </xf>
    <xf numFmtId="39" fontId="14" fillId="0" borderId="2" xfId="4" applyNumberFormat="1" applyFont="1" applyFill="1" applyBorder="1" applyAlignment="1">
      <alignment horizontal="right" vertical="center" wrapText="1"/>
    </xf>
    <xf numFmtId="39" fontId="14" fillId="0" borderId="3" xfId="10" applyNumberFormat="1" applyFont="1" applyFill="1" applyBorder="1" applyAlignment="1">
      <alignment vertical="center"/>
    </xf>
    <xf numFmtId="39" fontId="14" fillId="0" borderId="2" xfId="10" applyNumberFormat="1" applyFont="1" applyFill="1" applyBorder="1" applyAlignment="1">
      <alignment vertical="center"/>
    </xf>
    <xf numFmtId="39" fontId="14" fillId="0" borderId="2" xfId="10" applyNumberFormat="1" applyFont="1" applyBorder="1" applyAlignment="1">
      <alignment vertical="center" wrapText="1"/>
    </xf>
    <xf numFmtId="39" fontId="13" fillId="0" borderId="2" xfId="4" applyNumberFormat="1" applyFont="1" applyBorder="1" applyAlignment="1">
      <alignment horizontal="right"/>
    </xf>
    <xf numFmtId="0" fontId="2" fillId="0" borderId="0" xfId="2" applyFont="1" applyFill="1" applyBorder="1" applyAlignment="1">
      <alignment horizontal="right"/>
    </xf>
    <xf numFmtId="0" fontId="3" fillId="0" borderId="0" xfId="1" applyFont="1" applyFill="1" applyBorder="1" applyAlignment="1">
      <alignment horizontal="right"/>
    </xf>
    <xf numFmtId="0" fontId="8" fillId="0" borderId="0" xfId="4" applyBorder="1"/>
    <xf numFmtId="39" fontId="14" fillId="0" borderId="3" xfId="10" applyNumberFormat="1" applyFont="1" applyBorder="1" applyAlignment="1">
      <alignment vertical="center" wrapText="1"/>
    </xf>
    <xf numFmtId="39" fontId="14" fillId="0" borderId="3" xfId="4" applyNumberFormat="1" applyFont="1" applyBorder="1" applyAlignment="1">
      <alignment horizontal="right" vertical="center" wrapText="1"/>
    </xf>
    <xf numFmtId="43" fontId="14" fillId="0" borderId="2" xfId="10" applyFont="1" applyBorder="1" applyAlignment="1">
      <alignment vertical="center"/>
    </xf>
    <xf numFmtId="0" fontId="8" fillId="0" borderId="2" xfId="4" applyBorder="1"/>
    <xf numFmtId="39" fontId="14" fillId="0" borderId="5" xfId="10" applyNumberFormat="1" applyFont="1" applyBorder="1" applyAlignment="1">
      <alignment vertical="center"/>
    </xf>
    <xf numFmtId="39" fontId="14" fillId="0" borderId="2" xfId="10" applyNumberFormat="1" applyFont="1" applyFill="1" applyBorder="1" applyAlignment="1">
      <alignment vertical="center" wrapText="1"/>
    </xf>
    <xf numFmtId="39" fontId="14" fillId="0" borderId="3" xfId="10" applyNumberFormat="1" applyFont="1" applyFill="1" applyBorder="1" applyAlignment="1">
      <alignment vertical="center" wrapText="1"/>
    </xf>
    <xf numFmtId="167" fontId="8" fillId="0" borderId="0" xfId="4" applyNumberFormat="1" applyAlignment="1">
      <alignment vertical="center"/>
    </xf>
    <xf numFmtId="0" fontId="8" fillId="2" borderId="0" xfId="4" applyFill="1" applyAlignment="1">
      <alignment vertical="center" wrapText="1"/>
    </xf>
    <xf numFmtId="0" fontId="8" fillId="4" borderId="0" xfId="4" applyFill="1" applyAlignment="1">
      <alignment vertical="center" wrapText="1"/>
    </xf>
    <xf numFmtId="0" fontId="8" fillId="4" borderId="0" xfId="4" applyFill="1"/>
    <xf numFmtId="43" fontId="18" fillId="0" borderId="0" xfId="10" applyFont="1" applyAlignment="1">
      <alignment vertical="center"/>
    </xf>
    <xf numFmtId="43" fontId="18" fillId="0" borderId="0" xfId="10" applyFont="1"/>
    <xf numFmtId="43" fontId="18" fillId="0" borderId="0" xfId="10" applyFont="1" applyFill="1"/>
    <xf numFmtId="0" fontId="8" fillId="0" borderId="0" xfId="4" applyBorder="1" applyAlignment="1">
      <alignment vertical="center"/>
    </xf>
    <xf numFmtId="43" fontId="14" fillId="0" borderId="2" xfId="10" applyFont="1" applyBorder="1"/>
    <xf numFmtId="43" fontId="14" fillId="0" borderId="0" xfId="10" applyFont="1"/>
    <xf numFmtId="0" fontId="19" fillId="0" borderId="0" xfId="0" applyFont="1"/>
    <xf numFmtId="0" fontId="15" fillId="0" borderId="0" xfId="4" applyFont="1"/>
    <xf numFmtId="0" fontId="11" fillId="0" borderId="0" xfId="1" applyFont="1" applyFill="1" applyBorder="1" applyAlignment="1">
      <alignment horizontal="right"/>
    </xf>
    <xf numFmtId="0" fontId="15" fillId="0" borderId="0" xfId="4" applyFont="1" applyBorder="1"/>
    <xf numFmtId="0" fontId="15" fillId="0" borderId="0" xfId="2" applyFont="1" applyFill="1" applyBorder="1" applyAlignment="1">
      <alignment horizontal="right"/>
    </xf>
    <xf numFmtId="0" fontId="15" fillId="0" borderId="0" xfId="1" applyFont="1" applyFill="1" applyBorder="1" applyAlignment="1">
      <alignment horizontal="right"/>
    </xf>
    <xf numFmtId="0" fontId="15" fillId="0" borderId="0" xfId="4" applyFont="1" applyAlignment="1"/>
    <xf numFmtId="0" fontId="15" fillId="0" borderId="0" xfId="4" applyFont="1" applyBorder="1" applyAlignment="1"/>
    <xf numFmtId="0" fontId="15" fillId="0" borderId="0" xfId="4" applyFont="1" applyAlignment="1">
      <alignment wrapText="1"/>
    </xf>
    <xf numFmtId="49" fontId="15" fillId="0" borderId="1" xfId="4" applyNumberFormat="1" applyFont="1" applyBorder="1" applyAlignment="1">
      <alignment horizontal="center" vertical="center" wrapText="1"/>
    </xf>
    <xf numFmtId="49" fontId="15" fillId="0" borderId="1" xfId="4" applyNumberFormat="1" applyFont="1" applyBorder="1" applyAlignment="1">
      <alignment horizontal="center" vertical="center" textRotation="90" wrapText="1"/>
    </xf>
    <xf numFmtId="0" fontId="19" fillId="0" borderId="0" xfId="0" applyFont="1" applyAlignment="1">
      <alignment horizontal="center" vertical="center"/>
    </xf>
    <xf numFmtId="49" fontId="15" fillId="0" borderId="2" xfId="4" applyNumberFormat="1" applyFont="1" applyBorder="1" applyAlignment="1">
      <alignment horizontal="left" vertical="center" wrapText="1"/>
    </xf>
    <xf numFmtId="49" fontId="15" fillId="0" borderId="2" xfId="4" applyNumberFormat="1" applyFont="1" applyBorder="1" applyAlignment="1">
      <alignment horizontal="center" vertical="center" wrapText="1"/>
    </xf>
    <xf numFmtId="39" fontId="15" fillId="0" borderId="2" xfId="4" applyNumberFormat="1" applyFont="1" applyBorder="1" applyAlignment="1">
      <alignment horizontal="right" vertical="center" wrapText="1"/>
    </xf>
    <xf numFmtId="0" fontId="19" fillId="0" borderId="2" xfId="0" applyFont="1" applyBorder="1" applyAlignment="1">
      <alignment horizontal="center" vertical="center"/>
    </xf>
    <xf numFmtId="0" fontId="15" fillId="0" borderId="2" xfId="4" applyNumberFormat="1" applyFont="1" applyBorder="1" applyAlignment="1">
      <alignment horizontal="left" vertical="center" wrapText="1"/>
    </xf>
    <xf numFmtId="166" fontId="15" fillId="0" borderId="2" xfId="4" applyNumberFormat="1" applyFont="1" applyBorder="1" applyAlignment="1">
      <alignment horizontal="left" vertical="center" wrapText="1"/>
    </xf>
    <xf numFmtId="39" fontId="15" fillId="0" borderId="3" xfId="4" applyNumberFormat="1" applyFont="1" applyBorder="1" applyAlignment="1">
      <alignment horizontal="right" vertical="center" wrapText="1"/>
    </xf>
    <xf numFmtId="39" fontId="15" fillId="0" borderId="2" xfId="10" applyNumberFormat="1" applyFont="1" applyBorder="1" applyAlignment="1">
      <alignment vertical="center" wrapText="1"/>
    </xf>
    <xf numFmtId="39" fontId="15" fillId="0" borderId="2" xfId="10" applyNumberFormat="1" applyFont="1" applyBorder="1" applyAlignment="1">
      <alignment vertical="center"/>
    </xf>
    <xf numFmtId="39" fontId="15" fillId="0" borderId="3" xfId="10" applyNumberFormat="1" applyFont="1" applyBorder="1" applyAlignment="1">
      <alignment vertical="center"/>
    </xf>
    <xf numFmtId="39" fontId="15" fillId="0" borderId="3" xfId="10" applyNumberFormat="1" applyFont="1" applyBorder="1" applyAlignment="1">
      <alignment vertical="center" wrapText="1"/>
    </xf>
    <xf numFmtId="49" fontId="15" fillId="0" borderId="2" xfId="4" applyNumberFormat="1" applyFont="1" applyFill="1" applyBorder="1" applyAlignment="1">
      <alignment horizontal="center" vertical="center" wrapText="1"/>
    </xf>
    <xf numFmtId="49" fontId="15" fillId="0" borderId="2" xfId="4" applyNumberFormat="1" applyFont="1" applyFill="1" applyBorder="1" applyAlignment="1">
      <alignment horizontal="left" vertical="center" wrapText="1"/>
    </xf>
    <xf numFmtId="39" fontId="15" fillId="0" borderId="2" xfId="4" applyNumberFormat="1" applyFont="1" applyFill="1" applyBorder="1" applyAlignment="1">
      <alignment horizontal="right" vertical="center" wrapText="1"/>
    </xf>
    <xf numFmtId="39" fontId="15" fillId="0" borderId="2" xfId="10" applyNumberFormat="1" applyFont="1" applyFill="1" applyBorder="1" applyAlignment="1">
      <alignment vertical="center" wrapText="1"/>
    </xf>
    <xf numFmtId="166" fontId="15" fillId="0" borderId="2" xfId="4" applyNumberFormat="1" applyFont="1" applyFill="1" applyBorder="1" applyAlignment="1">
      <alignment horizontal="left" vertical="center" wrapText="1"/>
    </xf>
    <xf numFmtId="39" fontId="15" fillId="0" borderId="3" xfId="10" applyNumberFormat="1" applyFont="1" applyFill="1" applyBorder="1" applyAlignment="1">
      <alignment vertical="center"/>
    </xf>
    <xf numFmtId="39" fontId="15" fillId="0" borderId="2" xfId="10" applyNumberFormat="1" applyFont="1" applyFill="1" applyBorder="1" applyAlignment="1">
      <alignment vertical="center"/>
    </xf>
    <xf numFmtId="39" fontId="15" fillId="0" borderId="3" xfId="10" applyNumberFormat="1" applyFont="1" applyFill="1" applyBorder="1" applyAlignment="1">
      <alignment vertical="center" wrapText="1"/>
    </xf>
    <xf numFmtId="49" fontId="15" fillId="0" borderId="5" xfId="4" applyNumberFormat="1" applyFont="1" applyFill="1" applyBorder="1" applyAlignment="1">
      <alignment horizontal="left" vertical="center" wrapText="1"/>
    </xf>
    <xf numFmtId="49" fontId="15" fillId="0" borderId="5" xfId="4" applyNumberFormat="1" applyFont="1" applyBorder="1" applyAlignment="1">
      <alignment horizontal="center" vertical="center" wrapText="1"/>
    </xf>
    <xf numFmtId="49" fontId="15" fillId="0" borderId="5" xfId="4" applyNumberFormat="1" applyFont="1" applyBorder="1" applyAlignment="1">
      <alignment horizontal="left" vertical="center" wrapText="1"/>
    </xf>
    <xf numFmtId="39" fontId="15" fillId="0" borderId="5" xfId="4" applyNumberFormat="1" applyFont="1" applyFill="1" applyBorder="1" applyAlignment="1">
      <alignment horizontal="right" vertical="center" wrapText="1"/>
    </xf>
    <xf numFmtId="39" fontId="15" fillId="0" borderId="5" xfId="10" applyNumberFormat="1" applyFont="1" applyBorder="1" applyAlignment="1">
      <alignment vertical="center"/>
    </xf>
    <xf numFmtId="49" fontId="15" fillId="0" borderId="4" xfId="4" applyNumberFormat="1" applyFont="1" applyBorder="1" applyAlignment="1">
      <alignment horizontal="center" vertical="center" wrapText="1"/>
    </xf>
    <xf numFmtId="43" fontId="15" fillId="0" borderId="0" xfId="10" applyFont="1"/>
    <xf numFmtId="43" fontId="15" fillId="2" borderId="0" xfId="10" applyFont="1" applyFill="1"/>
    <xf numFmtId="43" fontId="15" fillId="0" borderId="0" xfId="4" applyNumberFormat="1" applyFont="1"/>
    <xf numFmtId="43" fontId="15" fillId="3" borderId="0" xfId="4" applyNumberFormat="1" applyFont="1" applyFill="1"/>
    <xf numFmtId="0" fontId="15" fillId="0" borderId="0" xfId="1" applyFont="1" applyFill="1" applyAlignment="1">
      <alignment horizontal="right"/>
    </xf>
    <xf numFmtId="49" fontId="15" fillId="0" borderId="4" xfId="4" applyNumberFormat="1" applyFont="1" applyBorder="1" applyAlignment="1">
      <alignment horizontal="left" vertical="center" wrapText="1"/>
    </xf>
    <xf numFmtId="49" fontId="15" fillId="0" borderId="2" xfId="4" applyNumberFormat="1" applyFont="1" applyBorder="1" applyAlignment="1">
      <alignment horizontal="left"/>
    </xf>
    <xf numFmtId="0" fontId="15" fillId="0" borderId="0" xfId="4" applyFont="1" applyAlignment="1">
      <alignment horizontal="left"/>
    </xf>
    <xf numFmtId="0" fontId="15" fillId="0" borderId="0" xfId="4" applyFont="1" applyAlignment="1">
      <alignment horizontal="center"/>
    </xf>
    <xf numFmtId="39" fontId="15" fillId="0" borderId="4" xfId="4" applyNumberFormat="1" applyFont="1" applyBorder="1" applyAlignment="1">
      <alignment horizontal="right" vertical="center" wrapText="1"/>
    </xf>
    <xf numFmtId="49" fontId="15" fillId="0" borderId="2" xfId="4" applyNumberFormat="1" applyFont="1" applyBorder="1" applyAlignment="1">
      <alignment horizontal="center"/>
    </xf>
    <xf numFmtId="39" fontId="15" fillId="0" borderId="2" xfId="4" applyNumberFormat="1" applyFont="1" applyBorder="1" applyAlignment="1">
      <alignment horizontal="right"/>
    </xf>
    <xf numFmtId="49" fontId="15" fillId="0" borderId="0" xfId="1" applyNumberFormat="1" applyFont="1" applyAlignment="1">
      <alignment vertical="top"/>
    </xf>
    <xf numFmtId="0" fontId="15" fillId="0" borderId="0" xfId="1" applyNumberFormat="1" applyFont="1" applyAlignment="1">
      <alignment vertical="top" wrapText="1"/>
    </xf>
    <xf numFmtId="49" fontId="15" fillId="0" borderId="0" xfId="1" applyNumberFormat="1" applyFont="1"/>
    <xf numFmtId="0" fontId="15" fillId="0" borderId="0" xfId="1" applyFont="1"/>
    <xf numFmtId="0" fontId="15" fillId="0" borderId="0" xfId="1" applyFont="1" applyAlignment="1"/>
    <xf numFmtId="0" fontId="15" fillId="0" borderId="0" xfId="1" applyFont="1" applyFill="1" applyAlignment="1"/>
    <xf numFmtId="0" fontId="11" fillId="0" borderId="0" xfId="1" applyFont="1" applyFill="1" applyAlignment="1">
      <alignment horizontal="center" vertical="top" wrapText="1"/>
    </xf>
    <xf numFmtId="0" fontId="11" fillId="0" borderId="0" xfId="1" applyNumberFormat="1" applyFont="1" applyFill="1" applyAlignment="1">
      <alignment horizontal="center" vertical="top" wrapText="1"/>
    </xf>
    <xf numFmtId="0" fontId="11" fillId="0" borderId="0" xfId="1" applyFont="1" applyFill="1" applyAlignment="1">
      <alignment horizontal="center" vertical="center" wrapText="1"/>
    </xf>
    <xf numFmtId="0" fontId="15" fillId="0" borderId="0" xfId="1" applyFont="1" applyFill="1" applyAlignment="1">
      <alignment vertical="top"/>
    </xf>
    <xf numFmtId="0" fontId="15" fillId="0" borderId="0" xfId="1" applyNumberFormat="1" applyFont="1" applyFill="1" applyAlignment="1">
      <alignment vertical="top" wrapText="1"/>
    </xf>
    <xf numFmtId="0" fontId="15" fillId="0" borderId="0" xfId="1" applyFont="1" applyFill="1"/>
    <xf numFmtId="0" fontId="20" fillId="0" borderId="0" xfId="1" applyFont="1" applyFill="1" applyAlignment="1">
      <alignment horizontal="right"/>
    </xf>
    <xf numFmtId="0" fontId="15" fillId="0" borderId="1" xfId="1" applyNumberFormat="1" applyFont="1" applyBorder="1" applyAlignment="1">
      <alignment horizontal="center" vertical="center" wrapText="1"/>
    </xf>
    <xf numFmtId="49" fontId="15" fillId="0" borderId="1" xfId="1" applyNumberFormat="1" applyFont="1" applyBorder="1" applyAlignment="1">
      <alignment horizontal="center" vertical="center" wrapText="1"/>
    </xf>
    <xf numFmtId="49" fontId="15" fillId="0" borderId="1" xfId="1" applyNumberFormat="1" applyFont="1" applyFill="1" applyBorder="1" applyAlignment="1">
      <alignment horizontal="center" vertical="center" wrapText="1"/>
    </xf>
    <xf numFmtId="49" fontId="15" fillId="0" borderId="1" xfId="1" applyNumberFormat="1" applyFont="1" applyBorder="1" applyAlignment="1">
      <alignment horizontal="center" vertical="top"/>
    </xf>
    <xf numFmtId="0" fontId="15" fillId="0" borderId="1" xfId="1" applyNumberFormat="1" applyFont="1" applyBorder="1" applyAlignment="1">
      <alignment vertical="top" wrapText="1"/>
    </xf>
    <xf numFmtId="49" fontId="15" fillId="0" borderId="1" xfId="1" applyNumberFormat="1" applyFont="1" applyBorder="1" applyAlignment="1">
      <alignment horizontal="center" wrapText="1"/>
    </xf>
    <xf numFmtId="165" fontId="15" fillId="0" borderId="1" xfId="1" applyNumberFormat="1" applyFont="1" applyBorder="1" applyAlignment="1">
      <alignment wrapText="1"/>
    </xf>
    <xf numFmtId="165" fontId="15" fillId="2" borderId="1" xfId="1" applyNumberFormat="1" applyFont="1" applyFill="1" applyBorder="1" applyAlignment="1">
      <alignment wrapText="1"/>
    </xf>
    <xf numFmtId="165" fontId="15" fillId="0" borderId="1" xfId="1" applyNumberFormat="1" applyFont="1" applyFill="1" applyBorder="1" applyAlignment="1">
      <alignment wrapText="1"/>
    </xf>
    <xf numFmtId="0" fontId="15" fillId="0" borderId="0" xfId="4" applyFont="1" applyAlignment="1">
      <alignment horizontal="right"/>
    </xf>
    <xf numFmtId="0" fontId="15" fillId="0" borderId="0" xfId="4" applyFont="1" applyBorder="1" applyAlignment="1">
      <alignment horizontal="right"/>
    </xf>
    <xf numFmtId="0" fontId="0" fillId="0" borderId="1" xfId="0" applyBorder="1"/>
    <xf numFmtId="0" fontId="22" fillId="0" borderId="1" xfId="0" applyFont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2" fillId="0" borderId="1" xfId="1" applyNumberFormat="1" applyFont="1" applyBorder="1" applyAlignment="1">
      <alignment horizontal="left" vertical="top" wrapText="1"/>
    </xf>
    <xf numFmtId="0" fontId="15" fillId="0" borderId="0" xfId="1" applyFont="1" applyFill="1" applyAlignment="1">
      <alignment horizontal="center" vertical="center" wrapText="1"/>
    </xf>
    <xf numFmtId="0" fontId="15" fillId="0" borderId="1" xfId="1" applyNumberFormat="1" applyFont="1" applyBorder="1" applyAlignment="1">
      <alignment horizontal="left" vertical="top" wrapText="1"/>
    </xf>
    <xf numFmtId="0" fontId="11" fillId="0" borderId="0" xfId="4" applyFont="1" applyAlignment="1">
      <alignment horizontal="center"/>
    </xf>
    <xf numFmtId="0" fontId="21" fillId="0" borderId="0" xfId="0" applyNumberFormat="1" applyFont="1" applyAlignment="1">
      <alignment horizontal="center" wrapText="1"/>
    </xf>
    <xf numFmtId="0" fontId="19" fillId="0" borderId="0" xfId="0" applyNumberFormat="1" applyFont="1" applyAlignment="1">
      <alignment horizontal="center" wrapText="1"/>
    </xf>
    <xf numFmtId="0" fontId="0" fillId="0" borderId="0" xfId="0" applyAlignment="1">
      <alignment horizontal="left" wrapText="1"/>
    </xf>
  </cellXfs>
  <cellStyles count="11">
    <cellStyle name="Обычный" xfId="0" builtinId="0"/>
    <cellStyle name="Обычный 2" xfId="4"/>
    <cellStyle name="Обычный 2 2" xfId="1"/>
    <cellStyle name="Обычный 2 2 2" xfId="2"/>
    <cellStyle name="Обычный 2 3" xfId="5"/>
    <cellStyle name="Обычный 3" xfId="6"/>
    <cellStyle name="Обычный 4" xfId="7"/>
    <cellStyle name="Обычный_Лист1_1" xfId="3"/>
    <cellStyle name="Стиль 1" xfId="8"/>
    <cellStyle name="Финансовый" xfId="10" builtinId="3"/>
    <cellStyle name="Финансовый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G84"/>
  <sheetViews>
    <sheetView view="pageBreakPreview" topLeftCell="A4" zoomScaleNormal="100" workbookViewId="0">
      <selection activeCell="B42" sqref="B42"/>
    </sheetView>
  </sheetViews>
  <sheetFormatPr defaultRowHeight="15.75" x14ac:dyDescent="0.2"/>
  <cols>
    <col min="1" max="1" width="7.5703125" style="1" bestFit="1" customWidth="1"/>
    <col min="2" max="2" width="37.5703125" style="2" customWidth="1"/>
    <col min="3" max="3" width="10.85546875" style="1" bestFit="1" customWidth="1"/>
    <col min="4" max="5" width="17.85546875" style="1" bestFit="1" customWidth="1"/>
    <col min="6" max="6" width="17.28515625" style="1" customWidth="1"/>
    <col min="7" max="7" width="19.140625" style="1" hidden="1" customWidth="1"/>
    <col min="8" max="8" width="9.140625" style="1" customWidth="1"/>
    <col min="9" max="256" width="9.140625" style="1"/>
    <col min="257" max="257" width="7.5703125" style="1" bestFit="1" customWidth="1"/>
    <col min="258" max="258" width="37.5703125" style="1" customWidth="1"/>
    <col min="259" max="259" width="10.85546875" style="1" bestFit="1" customWidth="1"/>
    <col min="260" max="261" width="17.85546875" style="1" bestFit="1" customWidth="1"/>
    <col min="262" max="262" width="17.28515625" style="1" customWidth="1"/>
    <col min="263" max="263" width="0" style="1" hidden="1" customWidth="1"/>
    <col min="264" max="264" width="9.140625" style="1" customWidth="1"/>
    <col min="265" max="512" width="9.140625" style="1"/>
    <col min="513" max="513" width="7.5703125" style="1" bestFit="1" customWidth="1"/>
    <col min="514" max="514" width="37.5703125" style="1" customWidth="1"/>
    <col min="515" max="515" width="10.85546875" style="1" bestFit="1" customWidth="1"/>
    <col min="516" max="517" width="17.85546875" style="1" bestFit="1" customWidth="1"/>
    <col min="518" max="518" width="17.28515625" style="1" customWidth="1"/>
    <col min="519" max="519" width="0" style="1" hidden="1" customWidth="1"/>
    <col min="520" max="520" width="9.140625" style="1" customWidth="1"/>
    <col min="521" max="768" width="9.140625" style="1"/>
    <col min="769" max="769" width="7.5703125" style="1" bestFit="1" customWidth="1"/>
    <col min="770" max="770" width="37.5703125" style="1" customWidth="1"/>
    <col min="771" max="771" width="10.85546875" style="1" bestFit="1" customWidth="1"/>
    <col min="772" max="773" width="17.85546875" style="1" bestFit="1" customWidth="1"/>
    <col min="774" max="774" width="17.28515625" style="1" customWidth="1"/>
    <col min="775" max="775" width="0" style="1" hidden="1" customWidth="1"/>
    <col min="776" max="776" width="9.140625" style="1" customWidth="1"/>
    <col min="777" max="1024" width="9.140625" style="1"/>
    <col min="1025" max="1025" width="7.5703125" style="1" bestFit="1" customWidth="1"/>
    <col min="1026" max="1026" width="37.5703125" style="1" customWidth="1"/>
    <col min="1027" max="1027" width="10.85546875" style="1" bestFit="1" customWidth="1"/>
    <col min="1028" max="1029" width="17.85546875" style="1" bestFit="1" customWidth="1"/>
    <col min="1030" max="1030" width="17.28515625" style="1" customWidth="1"/>
    <col min="1031" max="1031" width="0" style="1" hidden="1" customWidth="1"/>
    <col min="1032" max="1032" width="9.140625" style="1" customWidth="1"/>
    <col min="1033" max="1280" width="9.140625" style="1"/>
    <col min="1281" max="1281" width="7.5703125" style="1" bestFit="1" customWidth="1"/>
    <col min="1282" max="1282" width="37.5703125" style="1" customWidth="1"/>
    <col min="1283" max="1283" width="10.85546875" style="1" bestFit="1" customWidth="1"/>
    <col min="1284" max="1285" width="17.85546875" style="1" bestFit="1" customWidth="1"/>
    <col min="1286" max="1286" width="17.28515625" style="1" customWidth="1"/>
    <col min="1287" max="1287" width="0" style="1" hidden="1" customWidth="1"/>
    <col min="1288" max="1288" width="9.140625" style="1" customWidth="1"/>
    <col min="1289" max="1536" width="9.140625" style="1"/>
    <col min="1537" max="1537" width="7.5703125" style="1" bestFit="1" customWidth="1"/>
    <col min="1538" max="1538" width="37.5703125" style="1" customWidth="1"/>
    <col min="1539" max="1539" width="10.85546875" style="1" bestFit="1" customWidth="1"/>
    <col min="1540" max="1541" width="17.85546875" style="1" bestFit="1" customWidth="1"/>
    <col min="1542" max="1542" width="17.28515625" style="1" customWidth="1"/>
    <col min="1543" max="1543" width="0" style="1" hidden="1" customWidth="1"/>
    <col min="1544" max="1544" width="9.140625" style="1" customWidth="1"/>
    <col min="1545" max="1792" width="9.140625" style="1"/>
    <col min="1793" max="1793" width="7.5703125" style="1" bestFit="1" customWidth="1"/>
    <col min="1794" max="1794" width="37.5703125" style="1" customWidth="1"/>
    <col min="1795" max="1795" width="10.85546875" style="1" bestFit="1" customWidth="1"/>
    <col min="1796" max="1797" width="17.85546875" style="1" bestFit="1" customWidth="1"/>
    <col min="1798" max="1798" width="17.28515625" style="1" customWidth="1"/>
    <col min="1799" max="1799" width="0" style="1" hidden="1" customWidth="1"/>
    <col min="1800" max="1800" width="9.140625" style="1" customWidth="1"/>
    <col min="1801" max="2048" width="9.140625" style="1"/>
    <col min="2049" max="2049" width="7.5703125" style="1" bestFit="1" customWidth="1"/>
    <col min="2050" max="2050" width="37.5703125" style="1" customWidth="1"/>
    <col min="2051" max="2051" width="10.85546875" style="1" bestFit="1" customWidth="1"/>
    <col min="2052" max="2053" width="17.85546875" style="1" bestFit="1" customWidth="1"/>
    <col min="2054" max="2054" width="17.28515625" style="1" customWidth="1"/>
    <col min="2055" max="2055" width="0" style="1" hidden="1" customWidth="1"/>
    <col min="2056" max="2056" width="9.140625" style="1" customWidth="1"/>
    <col min="2057" max="2304" width="9.140625" style="1"/>
    <col min="2305" max="2305" width="7.5703125" style="1" bestFit="1" customWidth="1"/>
    <col min="2306" max="2306" width="37.5703125" style="1" customWidth="1"/>
    <col min="2307" max="2307" width="10.85546875" style="1" bestFit="1" customWidth="1"/>
    <col min="2308" max="2309" width="17.85546875" style="1" bestFit="1" customWidth="1"/>
    <col min="2310" max="2310" width="17.28515625" style="1" customWidth="1"/>
    <col min="2311" max="2311" width="0" style="1" hidden="1" customWidth="1"/>
    <col min="2312" max="2312" width="9.140625" style="1" customWidth="1"/>
    <col min="2313" max="2560" width="9.140625" style="1"/>
    <col min="2561" max="2561" width="7.5703125" style="1" bestFit="1" customWidth="1"/>
    <col min="2562" max="2562" width="37.5703125" style="1" customWidth="1"/>
    <col min="2563" max="2563" width="10.85546875" style="1" bestFit="1" customWidth="1"/>
    <col min="2564" max="2565" width="17.85546875" style="1" bestFit="1" customWidth="1"/>
    <col min="2566" max="2566" width="17.28515625" style="1" customWidth="1"/>
    <col min="2567" max="2567" width="0" style="1" hidden="1" customWidth="1"/>
    <col min="2568" max="2568" width="9.140625" style="1" customWidth="1"/>
    <col min="2569" max="2816" width="9.140625" style="1"/>
    <col min="2817" max="2817" width="7.5703125" style="1" bestFit="1" customWidth="1"/>
    <col min="2818" max="2818" width="37.5703125" style="1" customWidth="1"/>
    <col min="2819" max="2819" width="10.85546875" style="1" bestFit="1" customWidth="1"/>
    <col min="2820" max="2821" width="17.85546875" style="1" bestFit="1" customWidth="1"/>
    <col min="2822" max="2822" width="17.28515625" style="1" customWidth="1"/>
    <col min="2823" max="2823" width="0" style="1" hidden="1" customWidth="1"/>
    <col min="2824" max="2824" width="9.140625" style="1" customWidth="1"/>
    <col min="2825" max="3072" width="9.140625" style="1"/>
    <col min="3073" max="3073" width="7.5703125" style="1" bestFit="1" customWidth="1"/>
    <col min="3074" max="3074" width="37.5703125" style="1" customWidth="1"/>
    <col min="3075" max="3075" width="10.85546875" style="1" bestFit="1" customWidth="1"/>
    <col min="3076" max="3077" width="17.85546875" style="1" bestFit="1" customWidth="1"/>
    <col min="3078" max="3078" width="17.28515625" style="1" customWidth="1"/>
    <col min="3079" max="3079" width="0" style="1" hidden="1" customWidth="1"/>
    <col min="3080" max="3080" width="9.140625" style="1" customWidth="1"/>
    <col min="3081" max="3328" width="9.140625" style="1"/>
    <col min="3329" max="3329" width="7.5703125" style="1" bestFit="1" customWidth="1"/>
    <col min="3330" max="3330" width="37.5703125" style="1" customWidth="1"/>
    <col min="3331" max="3331" width="10.85546875" style="1" bestFit="1" customWidth="1"/>
    <col min="3332" max="3333" width="17.85546875" style="1" bestFit="1" customWidth="1"/>
    <col min="3334" max="3334" width="17.28515625" style="1" customWidth="1"/>
    <col min="3335" max="3335" width="0" style="1" hidden="1" customWidth="1"/>
    <col min="3336" max="3336" width="9.140625" style="1" customWidth="1"/>
    <col min="3337" max="3584" width="9.140625" style="1"/>
    <col min="3585" max="3585" width="7.5703125" style="1" bestFit="1" customWidth="1"/>
    <col min="3586" max="3586" width="37.5703125" style="1" customWidth="1"/>
    <col min="3587" max="3587" width="10.85546875" style="1" bestFit="1" customWidth="1"/>
    <col min="3588" max="3589" width="17.85546875" style="1" bestFit="1" customWidth="1"/>
    <col min="3590" max="3590" width="17.28515625" style="1" customWidth="1"/>
    <col min="3591" max="3591" width="0" style="1" hidden="1" customWidth="1"/>
    <col min="3592" max="3592" width="9.140625" style="1" customWidth="1"/>
    <col min="3593" max="3840" width="9.140625" style="1"/>
    <col min="3841" max="3841" width="7.5703125" style="1" bestFit="1" customWidth="1"/>
    <col min="3842" max="3842" width="37.5703125" style="1" customWidth="1"/>
    <col min="3843" max="3843" width="10.85546875" style="1" bestFit="1" customWidth="1"/>
    <col min="3844" max="3845" width="17.85546875" style="1" bestFit="1" customWidth="1"/>
    <col min="3846" max="3846" width="17.28515625" style="1" customWidth="1"/>
    <col min="3847" max="3847" width="0" style="1" hidden="1" customWidth="1"/>
    <col min="3848" max="3848" width="9.140625" style="1" customWidth="1"/>
    <col min="3849" max="4096" width="9.140625" style="1"/>
    <col min="4097" max="4097" width="7.5703125" style="1" bestFit="1" customWidth="1"/>
    <col min="4098" max="4098" width="37.5703125" style="1" customWidth="1"/>
    <col min="4099" max="4099" width="10.85546875" style="1" bestFit="1" customWidth="1"/>
    <col min="4100" max="4101" width="17.85546875" style="1" bestFit="1" customWidth="1"/>
    <col min="4102" max="4102" width="17.28515625" style="1" customWidth="1"/>
    <col min="4103" max="4103" width="0" style="1" hidden="1" customWidth="1"/>
    <col min="4104" max="4104" width="9.140625" style="1" customWidth="1"/>
    <col min="4105" max="4352" width="9.140625" style="1"/>
    <col min="4353" max="4353" width="7.5703125" style="1" bestFit="1" customWidth="1"/>
    <col min="4354" max="4354" width="37.5703125" style="1" customWidth="1"/>
    <col min="4355" max="4355" width="10.85546875" style="1" bestFit="1" customWidth="1"/>
    <col min="4356" max="4357" width="17.85546875" style="1" bestFit="1" customWidth="1"/>
    <col min="4358" max="4358" width="17.28515625" style="1" customWidth="1"/>
    <col min="4359" max="4359" width="0" style="1" hidden="1" customWidth="1"/>
    <col min="4360" max="4360" width="9.140625" style="1" customWidth="1"/>
    <col min="4361" max="4608" width="9.140625" style="1"/>
    <col min="4609" max="4609" width="7.5703125" style="1" bestFit="1" customWidth="1"/>
    <col min="4610" max="4610" width="37.5703125" style="1" customWidth="1"/>
    <col min="4611" max="4611" width="10.85546875" style="1" bestFit="1" customWidth="1"/>
    <col min="4612" max="4613" width="17.85546875" style="1" bestFit="1" customWidth="1"/>
    <col min="4614" max="4614" width="17.28515625" style="1" customWidth="1"/>
    <col min="4615" max="4615" width="0" style="1" hidden="1" customWidth="1"/>
    <col min="4616" max="4616" width="9.140625" style="1" customWidth="1"/>
    <col min="4617" max="4864" width="9.140625" style="1"/>
    <col min="4865" max="4865" width="7.5703125" style="1" bestFit="1" customWidth="1"/>
    <col min="4866" max="4866" width="37.5703125" style="1" customWidth="1"/>
    <col min="4867" max="4867" width="10.85546875" style="1" bestFit="1" customWidth="1"/>
    <col min="4868" max="4869" width="17.85546875" style="1" bestFit="1" customWidth="1"/>
    <col min="4870" max="4870" width="17.28515625" style="1" customWidth="1"/>
    <col min="4871" max="4871" width="0" style="1" hidden="1" customWidth="1"/>
    <col min="4872" max="4872" width="9.140625" style="1" customWidth="1"/>
    <col min="4873" max="5120" width="9.140625" style="1"/>
    <col min="5121" max="5121" width="7.5703125" style="1" bestFit="1" customWidth="1"/>
    <col min="5122" max="5122" width="37.5703125" style="1" customWidth="1"/>
    <col min="5123" max="5123" width="10.85546875" style="1" bestFit="1" customWidth="1"/>
    <col min="5124" max="5125" width="17.85546875" style="1" bestFit="1" customWidth="1"/>
    <col min="5126" max="5126" width="17.28515625" style="1" customWidth="1"/>
    <col min="5127" max="5127" width="0" style="1" hidden="1" customWidth="1"/>
    <col min="5128" max="5128" width="9.140625" style="1" customWidth="1"/>
    <col min="5129" max="5376" width="9.140625" style="1"/>
    <col min="5377" max="5377" width="7.5703125" style="1" bestFit="1" customWidth="1"/>
    <col min="5378" max="5378" width="37.5703125" style="1" customWidth="1"/>
    <col min="5379" max="5379" width="10.85546875" style="1" bestFit="1" customWidth="1"/>
    <col min="5380" max="5381" width="17.85546875" style="1" bestFit="1" customWidth="1"/>
    <col min="5382" max="5382" width="17.28515625" style="1" customWidth="1"/>
    <col min="5383" max="5383" width="0" style="1" hidden="1" customWidth="1"/>
    <col min="5384" max="5384" width="9.140625" style="1" customWidth="1"/>
    <col min="5385" max="5632" width="9.140625" style="1"/>
    <col min="5633" max="5633" width="7.5703125" style="1" bestFit="1" customWidth="1"/>
    <col min="5634" max="5634" width="37.5703125" style="1" customWidth="1"/>
    <col min="5635" max="5635" width="10.85546875" style="1" bestFit="1" customWidth="1"/>
    <col min="5636" max="5637" width="17.85546875" style="1" bestFit="1" customWidth="1"/>
    <col min="5638" max="5638" width="17.28515625" style="1" customWidth="1"/>
    <col min="5639" max="5639" width="0" style="1" hidden="1" customWidth="1"/>
    <col min="5640" max="5640" width="9.140625" style="1" customWidth="1"/>
    <col min="5641" max="5888" width="9.140625" style="1"/>
    <col min="5889" max="5889" width="7.5703125" style="1" bestFit="1" customWidth="1"/>
    <col min="5890" max="5890" width="37.5703125" style="1" customWidth="1"/>
    <col min="5891" max="5891" width="10.85546875" style="1" bestFit="1" customWidth="1"/>
    <col min="5892" max="5893" width="17.85546875" style="1" bestFit="1" customWidth="1"/>
    <col min="5894" max="5894" width="17.28515625" style="1" customWidth="1"/>
    <col min="5895" max="5895" width="0" style="1" hidden="1" customWidth="1"/>
    <col min="5896" max="5896" width="9.140625" style="1" customWidth="1"/>
    <col min="5897" max="6144" width="9.140625" style="1"/>
    <col min="6145" max="6145" width="7.5703125" style="1" bestFit="1" customWidth="1"/>
    <col min="6146" max="6146" width="37.5703125" style="1" customWidth="1"/>
    <col min="6147" max="6147" width="10.85546875" style="1" bestFit="1" customWidth="1"/>
    <col min="6148" max="6149" width="17.85546875" style="1" bestFit="1" customWidth="1"/>
    <col min="6150" max="6150" width="17.28515625" style="1" customWidth="1"/>
    <col min="6151" max="6151" width="0" style="1" hidden="1" customWidth="1"/>
    <col min="6152" max="6152" width="9.140625" style="1" customWidth="1"/>
    <col min="6153" max="6400" width="9.140625" style="1"/>
    <col min="6401" max="6401" width="7.5703125" style="1" bestFit="1" customWidth="1"/>
    <col min="6402" max="6402" width="37.5703125" style="1" customWidth="1"/>
    <col min="6403" max="6403" width="10.85546875" style="1" bestFit="1" customWidth="1"/>
    <col min="6404" max="6405" width="17.85546875" style="1" bestFit="1" customWidth="1"/>
    <col min="6406" max="6406" width="17.28515625" style="1" customWidth="1"/>
    <col min="6407" max="6407" width="0" style="1" hidden="1" customWidth="1"/>
    <col min="6408" max="6408" width="9.140625" style="1" customWidth="1"/>
    <col min="6409" max="6656" width="9.140625" style="1"/>
    <col min="6657" max="6657" width="7.5703125" style="1" bestFit="1" customWidth="1"/>
    <col min="6658" max="6658" width="37.5703125" style="1" customWidth="1"/>
    <col min="6659" max="6659" width="10.85546875" style="1" bestFit="1" customWidth="1"/>
    <col min="6660" max="6661" width="17.85546875" style="1" bestFit="1" customWidth="1"/>
    <col min="6662" max="6662" width="17.28515625" style="1" customWidth="1"/>
    <col min="6663" max="6663" width="0" style="1" hidden="1" customWidth="1"/>
    <col min="6664" max="6664" width="9.140625" style="1" customWidth="1"/>
    <col min="6665" max="6912" width="9.140625" style="1"/>
    <col min="6913" max="6913" width="7.5703125" style="1" bestFit="1" customWidth="1"/>
    <col min="6914" max="6914" width="37.5703125" style="1" customWidth="1"/>
    <col min="6915" max="6915" width="10.85546875" style="1" bestFit="1" customWidth="1"/>
    <col min="6916" max="6917" width="17.85546875" style="1" bestFit="1" customWidth="1"/>
    <col min="6918" max="6918" width="17.28515625" style="1" customWidth="1"/>
    <col min="6919" max="6919" width="0" style="1" hidden="1" customWidth="1"/>
    <col min="6920" max="6920" width="9.140625" style="1" customWidth="1"/>
    <col min="6921" max="7168" width="9.140625" style="1"/>
    <col min="7169" max="7169" width="7.5703125" style="1" bestFit="1" customWidth="1"/>
    <col min="7170" max="7170" width="37.5703125" style="1" customWidth="1"/>
    <col min="7171" max="7171" width="10.85546875" style="1" bestFit="1" customWidth="1"/>
    <col min="7172" max="7173" width="17.85546875" style="1" bestFit="1" customWidth="1"/>
    <col min="7174" max="7174" width="17.28515625" style="1" customWidth="1"/>
    <col min="7175" max="7175" width="0" style="1" hidden="1" customWidth="1"/>
    <col min="7176" max="7176" width="9.140625" style="1" customWidth="1"/>
    <col min="7177" max="7424" width="9.140625" style="1"/>
    <col min="7425" max="7425" width="7.5703125" style="1" bestFit="1" customWidth="1"/>
    <col min="7426" max="7426" width="37.5703125" style="1" customWidth="1"/>
    <col min="7427" max="7427" width="10.85546875" style="1" bestFit="1" customWidth="1"/>
    <col min="7428" max="7429" width="17.85546875" style="1" bestFit="1" customWidth="1"/>
    <col min="7430" max="7430" width="17.28515625" style="1" customWidth="1"/>
    <col min="7431" max="7431" width="0" style="1" hidden="1" customWidth="1"/>
    <col min="7432" max="7432" width="9.140625" style="1" customWidth="1"/>
    <col min="7433" max="7680" width="9.140625" style="1"/>
    <col min="7681" max="7681" width="7.5703125" style="1" bestFit="1" customWidth="1"/>
    <col min="7682" max="7682" width="37.5703125" style="1" customWidth="1"/>
    <col min="7683" max="7683" width="10.85546875" style="1" bestFit="1" customWidth="1"/>
    <col min="7684" max="7685" width="17.85546875" style="1" bestFit="1" customWidth="1"/>
    <col min="7686" max="7686" width="17.28515625" style="1" customWidth="1"/>
    <col min="7687" max="7687" width="0" style="1" hidden="1" customWidth="1"/>
    <col min="7688" max="7688" width="9.140625" style="1" customWidth="1"/>
    <col min="7689" max="7936" width="9.140625" style="1"/>
    <col min="7937" max="7937" width="7.5703125" style="1" bestFit="1" customWidth="1"/>
    <col min="7938" max="7938" width="37.5703125" style="1" customWidth="1"/>
    <col min="7939" max="7939" width="10.85546875" style="1" bestFit="1" customWidth="1"/>
    <col min="7940" max="7941" width="17.85546875" style="1" bestFit="1" customWidth="1"/>
    <col min="7942" max="7942" width="17.28515625" style="1" customWidth="1"/>
    <col min="7943" max="7943" width="0" style="1" hidden="1" customWidth="1"/>
    <col min="7944" max="7944" width="9.140625" style="1" customWidth="1"/>
    <col min="7945" max="8192" width="9.140625" style="1"/>
    <col min="8193" max="8193" width="7.5703125" style="1" bestFit="1" customWidth="1"/>
    <col min="8194" max="8194" width="37.5703125" style="1" customWidth="1"/>
    <col min="8195" max="8195" width="10.85546875" style="1" bestFit="1" customWidth="1"/>
    <col min="8196" max="8197" width="17.85546875" style="1" bestFit="1" customWidth="1"/>
    <col min="8198" max="8198" width="17.28515625" style="1" customWidth="1"/>
    <col min="8199" max="8199" width="0" style="1" hidden="1" customWidth="1"/>
    <col min="8200" max="8200" width="9.140625" style="1" customWidth="1"/>
    <col min="8201" max="8448" width="9.140625" style="1"/>
    <col min="8449" max="8449" width="7.5703125" style="1" bestFit="1" customWidth="1"/>
    <col min="8450" max="8450" width="37.5703125" style="1" customWidth="1"/>
    <col min="8451" max="8451" width="10.85546875" style="1" bestFit="1" customWidth="1"/>
    <col min="8452" max="8453" width="17.85546875" style="1" bestFit="1" customWidth="1"/>
    <col min="8454" max="8454" width="17.28515625" style="1" customWidth="1"/>
    <col min="8455" max="8455" width="0" style="1" hidden="1" customWidth="1"/>
    <col min="8456" max="8456" width="9.140625" style="1" customWidth="1"/>
    <col min="8457" max="8704" width="9.140625" style="1"/>
    <col min="8705" max="8705" width="7.5703125" style="1" bestFit="1" customWidth="1"/>
    <col min="8706" max="8706" width="37.5703125" style="1" customWidth="1"/>
    <col min="8707" max="8707" width="10.85546875" style="1" bestFit="1" customWidth="1"/>
    <col min="8708" max="8709" width="17.85546875" style="1" bestFit="1" customWidth="1"/>
    <col min="8710" max="8710" width="17.28515625" style="1" customWidth="1"/>
    <col min="8711" max="8711" width="0" style="1" hidden="1" customWidth="1"/>
    <col min="8712" max="8712" width="9.140625" style="1" customWidth="1"/>
    <col min="8713" max="8960" width="9.140625" style="1"/>
    <col min="8961" max="8961" width="7.5703125" style="1" bestFit="1" customWidth="1"/>
    <col min="8962" max="8962" width="37.5703125" style="1" customWidth="1"/>
    <col min="8963" max="8963" width="10.85546875" style="1" bestFit="1" customWidth="1"/>
    <col min="8964" max="8965" width="17.85546875" style="1" bestFit="1" customWidth="1"/>
    <col min="8966" max="8966" width="17.28515625" style="1" customWidth="1"/>
    <col min="8967" max="8967" width="0" style="1" hidden="1" customWidth="1"/>
    <col min="8968" max="8968" width="9.140625" style="1" customWidth="1"/>
    <col min="8969" max="9216" width="9.140625" style="1"/>
    <col min="9217" max="9217" width="7.5703125" style="1" bestFit="1" customWidth="1"/>
    <col min="9218" max="9218" width="37.5703125" style="1" customWidth="1"/>
    <col min="9219" max="9219" width="10.85546875" style="1" bestFit="1" customWidth="1"/>
    <col min="9220" max="9221" width="17.85546875" style="1" bestFit="1" customWidth="1"/>
    <col min="9222" max="9222" width="17.28515625" style="1" customWidth="1"/>
    <col min="9223" max="9223" width="0" style="1" hidden="1" customWidth="1"/>
    <col min="9224" max="9224" width="9.140625" style="1" customWidth="1"/>
    <col min="9225" max="9472" width="9.140625" style="1"/>
    <col min="9473" max="9473" width="7.5703125" style="1" bestFit="1" customWidth="1"/>
    <col min="9474" max="9474" width="37.5703125" style="1" customWidth="1"/>
    <col min="9475" max="9475" width="10.85546875" style="1" bestFit="1" customWidth="1"/>
    <col min="9476" max="9477" width="17.85546875" style="1" bestFit="1" customWidth="1"/>
    <col min="9478" max="9478" width="17.28515625" style="1" customWidth="1"/>
    <col min="9479" max="9479" width="0" style="1" hidden="1" customWidth="1"/>
    <col min="9480" max="9480" width="9.140625" style="1" customWidth="1"/>
    <col min="9481" max="9728" width="9.140625" style="1"/>
    <col min="9729" max="9729" width="7.5703125" style="1" bestFit="1" customWidth="1"/>
    <col min="9730" max="9730" width="37.5703125" style="1" customWidth="1"/>
    <col min="9731" max="9731" width="10.85546875" style="1" bestFit="1" customWidth="1"/>
    <col min="9732" max="9733" width="17.85546875" style="1" bestFit="1" customWidth="1"/>
    <col min="9734" max="9734" width="17.28515625" style="1" customWidth="1"/>
    <col min="9735" max="9735" width="0" style="1" hidden="1" customWidth="1"/>
    <col min="9736" max="9736" width="9.140625" style="1" customWidth="1"/>
    <col min="9737" max="9984" width="9.140625" style="1"/>
    <col min="9985" max="9985" width="7.5703125" style="1" bestFit="1" customWidth="1"/>
    <col min="9986" max="9986" width="37.5703125" style="1" customWidth="1"/>
    <col min="9987" max="9987" width="10.85546875" style="1" bestFit="1" customWidth="1"/>
    <col min="9988" max="9989" width="17.85546875" style="1" bestFit="1" customWidth="1"/>
    <col min="9990" max="9990" width="17.28515625" style="1" customWidth="1"/>
    <col min="9991" max="9991" width="0" style="1" hidden="1" customWidth="1"/>
    <col min="9992" max="9992" width="9.140625" style="1" customWidth="1"/>
    <col min="9993" max="10240" width="9.140625" style="1"/>
    <col min="10241" max="10241" width="7.5703125" style="1" bestFit="1" customWidth="1"/>
    <col min="10242" max="10242" width="37.5703125" style="1" customWidth="1"/>
    <col min="10243" max="10243" width="10.85546875" style="1" bestFit="1" customWidth="1"/>
    <col min="10244" max="10245" width="17.85546875" style="1" bestFit="1" customWidth="1"/>
    <col min="10246" max="10246" width="17.28515625" style="1" customWidth="1"/>
    <col min="10247" max="10247" width="0" style="1" hidden="1" customWidth="1"/>
    <col min="10248" max="10248" width="9.140625" style="1" customWidth="1"/>
    <col min="10249" max="10496" width="9.140625" style="1"/>
    <col min="10497" max="10497" width="7.5703125" style="1" bestFit="1" customWidth="1"/>
    <col min="10498" max="10498" width="37.5703125" style="1" customWidth="1"/>
    <col min="10499" max="10499" width="10.85546875" style="1" bestFit="1" customWidth="1"/>
    <col min="10500" max="10501" width="17.85546875" style="1" bestFit="1" customWidth="1"/>
    <col min="10502" max="10502" width="17.28515625" style="1" customWidth="1"/>
    <col min="10503" max="10503" width="0" style="1" hidden="1" customWidth="1"/>
    <col min="10504" max="10504" width="9.140625" style="1" customWidth="1"/>
    <col min="10505" max="10752" width="9.140625" style="1"/>
    <col min="10753" max="10753" width="7.5703125" style="1" bestFit="1" customWidth="1"/>
    <col min="10754" max="10754" width="37.5703125" style="1" customWidth="1"/>
    <col min="10755" max="10755" width="10.85546875" style="1" bestFit="1" customWidth="1"/>
    <col min="10756" max="10757" width="17.85546875" style="1" bestFit="1" customWidth="1"/>
    <col min="10758" max="10758" width="17.28515625" style="1" customWidth="1"/>
    <col min="10759" max="10759" width="0" style="1" hidden="1" customWidth="1"/>
    <col min="10760" max="10760" width="9.140625" style="1" customWidth="1"/>
    <col min="10761" max="11008" width="9.140625" style="1"/>
    <col min="11009" max="11009" width="7.5703125" style="1" bestFit="1" customWidth="1"/>
    <col min="11010" max="11010" width="37.5703125" style="1" customWidth="1"/>
    <col min="11011" max="11011" width="10.85546875" style="1" bestFit="1" customWidth="1"/>
    <col min="11012" max="11013" width="17.85546875" style="1" bestFit="1" customWidth="1"/>
    <col min="11014" max="11014" width="17.28515625" style="1" customWidth="1"/>
    <col min="11015" max="11015" width="0" style="1" hidden="1" customWidth="1"/>
    <col min="11016" max="11016" width="9.140625" style="1" customWidth="1"/>
    <col min="11017" max="11264" width="9.140625" style="1"/>
    <col min="11265" max="11265" width="7.5703125" style="1" bestFit="1" customWidth="1"/>
    <col min="11266" max="11266" width="37.5703125" style="1" customWidth="1"/>
    <col min="11267" max="11267" width="10.85546875" style="1" bestFit="1" customWidth="1"/>
    <col min="11268" max="11269" width="17.85546875" style="1" bestFit="1" customWidth="1"/>
    <col min="11270" max="11270" width="17.28515625" style="1" customWidth="1"/>
    <col min="11271" max="11271" width="0" style="1" hidden="1" customWidth="1"/>
    <col min="11272" max="11272" width="9.140625" style="1" customWidth="1"/>
    <col min="11273" max="11520" width="9.140625" style="1"/>
    <col min="11521" max="11521" width="7.5703125" style="1" bestFit="1" customWidth="1"/>
    <col min="11522" max="11522" width="37.5703125" style="1" customWidth="1"/>
    <col min="11523" max="11523" width="10.85546875" style="1" bestFit="1" customWidth="1"/>
    <col min="11524" max="11525" width="17.85546875" style="1" bestFit="1" customWidth="1"/>
    <col min="11526" max="11526" width="17.28515625" style="1" customWidth="1"/>
    <col min="11527" max="11527" width="0" style="1" hidden="1" customWidth="1"/>
    <col min="11528" max="11528" width="9.140625" style="1" customWidth="1"/>
    <col min="11529" max="11776" width="9.140625" style="1"/>
    <col min="11777" max="11777" width="7.5703125" style="1" bestFit="1" customWidth="1"/>
    <col min="11778" max="11778" width="37.5703125" style="1" customWidth="1"/>
    <col min="11779" max="11779" width="10.85546875" style="1" bestFit="1" customWidth="1"/>
    <col min="11780" max="11781" width="17.85546875" style="1" bestFit="1" customWidth="1"/>
    <col min="11782" max="11782" width="17.28515625" style="1" customWidth="1"/>
    <col min="11783" max="11783" width="0" style="1" hidden="1" customWidth="1"/>
    <col min="11784" max="11784" width="9.140625" style="1" customWidth="1"/>
    <col min="11785" max="12032" width="9.140625" style="1"/>
    <col min="12033" max="12033" width="7.5703125" style="1" bestFit="1" customWidth="1"/>
    <col min="12034" max="12034" width="37.5703125" style="1" customWidth="1"/>
    <col min="12035" max="12035" width="10.85546875" style="1" bestFit="1" customWidth="1"/>
    <col min="12036" max="12037" width="17.85546875" style="1" bestFit="1" customWidth="1"/>
    <col min="12038" max="12038" width="17.28515625" style="1" customWidth="1"/>
    <col min="12039" max="12039" width="0" style="1" hidden="1" customWidth="1"/>
    <col min="12040" max="12040" width="9.140625" style="1" customWidth="1"/>
    <col min="12041" max="12288" width="9.140625" style="1"/>
    <col min="12289" max="12289" width="7.5703125" style="1" bestFit="1" customWidth="1"/>
    <col min="12290" max="12290" width="37.5703125" style="1" customWidth="1"/>
    <col min="12291" max="12291" width="10.85546875" style="1" bestFit="1" customWidth="1"/>
    <col min="12292" max="12293" width="17.85546875" style="1" bestFit="1" customWidth="1"/>
    <col min="12294" max="12294" width="17.28515625" style="1" customWidth="1"/>
    <col min="12295" max="12295" width="0" style="1" hidden="1" customWidth="1"/>
    <col min="12296" max="12296" width="9.140625" style="1" customWidth="1"/>
    <col min="12297" max="12544" width="9.140625" style="1"/>
    <col min="12545" max="12545" width="7.5703125" style="1" bestFit="1" customWidth="1"/>
    <col min="12546" max="12546" width="37.5703125" style="1" customWidth="1"/>
    <col min="12547" max="12547" width="10.85546875" style="1" bestFit="1" customWidth="1"/>
    <col min="12548" max="12549" width="17.85546875" style="1" bestFit="1" customWidth="1"/>
    <col min="12550" max="12550" width="17.28515625" style="1" customWidth="1"/>
    <col min="12551" max="12551" width="0" style="1" hidden="1" customWidth="1"/>
    <col min="12552" max="12552" width="9.140625" style="1" customWidth="1"/>
    <col min="12553" max="12800" width="9.140625" style="1"/>
    <col min="12801" max="12801" width="7.5703125" style="1" bestFit="1" customWidth="1"/>
    <col min="12802" max="12802" width="37.5703125" style="1" customWidth="1"/>
    <col min="12803" max="12803" width="10.85546875" style="1" bestFit="1" customWidth="1"/>
    <col min="12804" max="12805" width="17.85546875" style="1" bestFit="1" customWidth="1"/>
    <col min="12806" max="12806" width="17.28515625" style="1" customWidth="1"/>
    <col min="12807" max="12807" width="0" style="1" hidden="1" customWidth="1"/>
    <col min="12808" max="12808" width="9.140625" style="1" customWidth="1"/>
    <col min="12809" max="13056" width="9.140625" style="1"/>
    <col min="13057" max="13057" width="7.5703125" style="1" bestFit="1" customWidth="1"/>
    <col min="13058" max="13058" width="37.5703125" style="1" customWidth="1"/>
    <col min="13059" max="13059" width="10.85546875" style="1" bestFit="1" customWidth="1"/>
    <col min="13060" max="13061" width="17.85546875" style="1" bestFit="1" customWidth="1"/>
    <col min="13062" max="13062" width="17.28515625" style="1" customWidth="1"/>
    <col min="13063" max="13063" width="0" style="1" hidden="1" customWidth="1"/>
    <col min="13064" max="13064" width="9.140625" style="1" customWidth="1"/>
    <col min="13065" max="13312" width="9.140625" style="1"/>
    <col min="13313" max="13313" width="7.5703125" style="1" bestFit="1" customWidth="1"/>
    <col min="13314" max="13314" width="37.5703125" style="1" customWidth="1"/>
    <col min="13315" max="13315" width="10.85546875" style="1" bestFit="1" customWidth="1"/>
    <col min="13316" max="13317" width="17.85546875" style="1" bestFit="1" customWidth="1"/>
    <col min="13318" max="13318" width="17.28515625" style="1" customWidth="1"/>
    <col min="13319" max="13319" width="0" style="1" hidden="1" customWidth="1"/>
    <col min="13320" max="13320" width="9.140625" style="1" customWidth="1"/>
    <col min="13321" max="13568" width="9.140625" style="1"/>
    <col min="13569" max="13569" width="7.5703125" style="1" bestFit="1" customWidth="1"/>
    <col min="13570" max="13570" width="37.5703125" style="1" customWidth="1"/>
    <col min="13571" max="13571" width="10.85546875" style="1" bestFit="1" customWidth="1"/>
    <col min="13572" max="13573" width="17.85546875" style="1" bestFit="1" customWidth="1"/>
    <col min="13574" max="13574" width="17.28515625" style="1" customWidth="1"/>
    <col min="13575" max="13575" width="0" style="1" hidden="1" customWidth="1"/>
    <col min="13576" max="13576" width="9.140625" style="1" customWidth="1"/>
    <col min="13577" max="13824" width="9.140625" style="1"/>
    <col min="13825" max="13825" width="7.5703125" style="1" bestFit="1" customWidth="1"/>
    <col min="13826" max="13826" width="37.5703125" style="1" customWidth="1"/>
    <col min="13827" max="13827" width="10.85546875" style="1" bestFit="1" customWidth="1"/>
    <col min="13828" max="13829" width="17.85546875" style="1" bestFit="1" customWidth="1"/>
    <col min="13830" max="13830" width="17.28515625" style="1" customWidth="1"/>
    <col min="13831" max="13831" width="0" style="1" hidden="1" customWidth="1"/>
    <col min="13832" max="13832" width="9.140625" style="1" customWidth="1"/>
    <col min="13833" max="14080" width="9.140625" style="1"/>
    <col min="14081" max="14081" width="7.5703125" style="1" bestFit="1" customWidth="1"/>
    <col min="14082" max="14082" width="37.5703125" style="1" customWidth="1"/>
    <col min="14083" max="14083" width="10.85546875" style="1" bestFit="1" customWidth="1"/>
    <col min="14084" max="14085" width="17.85546875" style="1" bestFit="1" customWidth="1"/>
    <col min="14086" max="14086" width="17.28515625" style="1" customWidth="1"/>
    <col min="14087" max="14087" width="0" style="1" hidden="1" customWidth="1"/>
    <col min="14088" max="14088" width="9.140625" style="1" customWidth="1"/>
    <col min="14089" max="14336" width="9.140625" style="1"/>
    <col min="14337" max="14337" width="7.5703125" style="1" bestFit="1" customWidth="1"/>
    <col min="14338" max="14338" width="37.5703125" style="1" customWidth="1"/>
    <col min="14339" max="14339" width="10.85546875" style="1" bestFit="1" customWidth="1"/>
    <col min="14340" max="14341" width="17.85546875" style="1" bestFit="1" customWidth="1"/>
    <col min="14342" max="14342" width="17.28515625" style="1" customWidth="1"/>
    <col min="14343" max="14343" width="0" style="1" hidden="1" customWidth="1"/>
    <col min="14344" max="14344" width="9.140625" style="1" customWidth="1"/>
    <col min="14345" max="14592" width="9.140625" style="1"/>
    <col min="14593" max="14593" width="7.5703125" style="1" bestFit="1" customWidth="1"/>
    <col min="14594" max="14594" width="37.5703125" style="1" customWidth="1"/>
    <col min="14595" max="14595" width="10.85546875" style="1" bestFit="1" customWidth="1"/>
    <col min="14596" max="14597" width="17.85546875" style="1" bestFit="1" customWidth="1"/>
    <col min="14598" max="14598" width="17.28515625" style="1" customWidth="1"/>
    <col min="14599" max="14599" width="0" style="1" hidden="1" customWidth="1"/>
    <col min="14600" max="14600" width="9.140625" style="1" customWidth="1"/>
    <col min="14601" max="14848" width="9.140625" style="1"/>
    <col min="14849" max="14849" width="7.5703125" style="1" bestFit="1" customWidth="1"/>
    <col min="14850" max="14850" width="37.5703125" style="1" customWidth="1"/>
    <col min="14851" max="14851" width="10.85546875" style="1" bestFit="1" customWidth="1"/>
    <col min="14852" max="14853" width="17.85546875" style="1" bestFit="1" customWidth="1"/>
    <col min="14854" max="14854" width="17.28515625" style="1" customWidth="1"/>
    <col min="14855" max="14855" width="0" style="1" hidden="1" customWidth="1"/>
    <col min="14856" max="14856" width="9.140625" style="1" customWidth="1"/>
    <col min="14857" max="15104" width="9.140625" style="1"/>
    <col min="15105" max="15105" width="7.5703125" style="1" bestFit="1" customWidth="1"/>
    <col min="15106" max="15106" width="37.5703125" style="1" customWidth="1"/>
    <col min="15107" max="15107" width="10.85546875" style="1" bestFit="1" customWidth="1"/>
    <col min="15108" max="15109" width="17.85546875" style="1" bestFit="1" customWidth="1"/>
    <col min="15110" max="15110" width="17.28515625" style="1" customWidth="1"/>
    <col min="15111" max="15111" width="0" style="1" hidden="1" customWidth="1"/>
    <col min="15112" max="15112" width="9.140625" style="1" customWidth="1"/>
    <col min="15113" max="15360" width="9.140625" style="1"/>
    <col min="15361" max="15361" width="7.5703125" style="1" bestFit="1" customWidth="1"/>
    <col min="15362" max="15362" width="37.5703125" style="1" customWidth="1"/>
    <col min="15363" max="15363" width="10.85546875" style="1" bestFit="1" customWidth="1"/>
    <col min="15364" max="15365" width="17.85546875" style="1" bestFit="1" customWidth="1"/>
    <col min="15366" max="15366" width="17.28515625" style="1" customWidth="1"/>
    <col min="15367" max="15367" width="0" style="1" hidden="1" customWidth="1"/>
    <col min="15368" max="15368" width="9.140625" style="1" customWidth="1"/>
    <col min="15369" max="15616" width="9.140625" style="1"/>
    <col min="15617" max="15617" width="7.5703125" style="1" bestFit="1" customWidth="1"/>
    <col min="15618" max="15618" width="37.5703125" style="1" customWidth="1"/>
    <col min="15619" max="15619" width="10.85546875" style="1" bestFit="1" customWidth="1"/>
    <col min="15620" max="15621" width="17.85546875" style="1" bestFit="1" customWidth="1"/>
    <col min="15622" max="15622" width="17.28515625" style="1" customWidth="1"/>
    <col min="15623" max="15623" width="0" style="1" hidden="1" customWidth="1"/>
    <col min="15624" max="15624" width="9.140625" style="1" customWidth="1"/>
    <col min="15625" max="15872" width="9.140625" style="1"/>
    <col min="15873" max="15873" width="7.5703125" style="1" bestFit="1" customWidth="1"/>
    <col min="15874" max="15874" width="37.5703125" style="1" customWidth="1"/>
    <col min="15875" max="15875" width="10.85546875" style="1" bestFit="1" customWidth="1"/>
    <col min="15876" max="15877" width="17.85546875" style="1" bestFit="1" customWidth="1"/>
    <col min="15878" max="15878" width="17.28515625" style="1" customWidth="1"/>
    <col min="15879" max="15879" width="0" style="1" hidden="1" customWidth="1"/>
    <col min="15880" max="15880" width="9.140625" style="1" customWidth="1"/>
    <col min="15881" max="16128" width="9.140625" style="1"/>
    <col min="16129" max="16129" width="7.5703125" style="1" bestFit="1" customWidth="1"/>
    <col min="16130" max="16130" width="37.5703125" style="1" customWidth="1"/>
    <col min="16131" max="16131" width="10.85546875" style="1" bestFit="1" customWidth="1"/>
    <col min="16132" max="16133" width="17.85546875" style="1" bestFit="1" customWidth="1"/>
    <col min="16134" max="16134" width="17.28515625" style="1" customWidth="1"/>
    <col min="16135" max="16135" width="0" style="1" hidden="1" customWidth="1"/>
    <col min="16136" max="16136" width="9.140625" style="1" customWidth="1"/>
    <col min="16137" max="16384" width="9.140625" style="1"/>
  </cols>
  <sheetData>
    <row r="1" spans="1:7" hidden="1" x14ac:dyDescent="0.25">
      <c r="F1" s="3" t="s">
        <v>0</v>
      </c>
    </row>
    <row r="2" spans="1:7" hidden="1" x14ac:dyDescent="0.25">
      <c r="F2" s="4" t="s">
        <v>1</v>
      </c>
    </row>
    <row r="3" spans="1:7" hidden="1" x14ac:dyDescent="0.2">
      <c r="F3" s="5" t="s">
        <v>2</v>
      </c>
    </row>
    <row r="4" spans="1:7" x14ac:dyDescent="0.25">
      <c r="A4" s="6"/>
      <c r="C4" s="7"/>
      <c r="E4" s="8"/>
      <c r="F4" s="3" t="s">
        <v>0</v>
      </c>
    </row>
    <row r="5" spans="1:7" x14ac:dyDescent="0.25">
      <c r="A5" s="6"/>
      <c r="C5" s="7"/>
      <c r="E5" s="8"/>
      <c r="F5" s="4" t="s">
        <v>1</v>
      </c>
    </row>
    <row r="6" spans="1:7" x14ac:dyDescent="0.25">
      <c r="A6" s="6"/>
      <c r="C6" s="7"/>
      <c r="E6" s="8"/>
      <c r="F6" s="9"/>
    </row>
    <row r="7" spans="1:7" x14ac:dyDescent="0.25">
      <c r="A7" s="6"/>
      <c r="C7" s="7"/>
      <c r="E7" s="8"/>
      <c r="F7" s="3" t="s">
        <v>3</v>
      </c>
    </row>
    <row r="8" spans="1:7" x14ac:dyDescent="0.25">
      <c r="A8" s="6"/>
      <c r="C8" s="7"/>
      <c r="E8" s="8"/>
      <c r="F8" s="4" t="s">
        <v>1</v>
      </c>
    </row>
    <row r="9" spans="1:7" x14ac:dyDescent="0.25">
      <c r="A9" s="6"/>
      <c r="C9" s="7"/>
      <c r="D9" s="10"/>
      <c r="E9" s="10"/>
      <c r="F9" s="5" t="s">
        <v>4</v>
      </c>
    </row>
    <row r="11" spans="1:7" ht="56.25" customHeight="1" x14ac:dyDescent="0.2">
      <c r="A11" s="161" t="s">
        <v>5</v>
      </c>
      <c r="B11" s="161"/>
      <c r="C11" s="161"/>
      <c r="D11" s="161"/>
      <c r="E11" s="161"/>
      <c r="F11" s="161"/>
    </row>
    <row r="12" spans="1:7" x14ac:dyDescent="0.2">
      <c r="A12" s="11"/>
      <c r="B12" s="12"/>
      <c r="C12" s="13"/>
      <c r="D12" s="13"/>
      <c r="E12" s="13"/>
      <c r="F12" s="13"/>
    </row>
    <row r="13" spans="1:7" x14ac:dyDescent="0.25">
      <c r="A13" s="14"/>
      <c r="B13" s="15"/>
      <c r="C13" s="16"/>
      <c r="D13" s="17"/>
      <c r="E13" s="17"/>
      <c r="F13" s="17" t="s">
        <v>6</v>
      </c>
    </row>
    <row r="14" spans="1:7" ht="31.5" x14ac:dyDescent="0.2">
      <c r="A14" s="18" t="s">
        <v>7</v>
      </c>
      <c r="B14" s="18" t="s">
        <v>8</v>
      </c>
      <c r="C14" s="19" t="s">
        <v>9</v>
      </c>
      <c r="D14" s="20" t="s">
        <v>10</v>
      </c>
      <c r="E14" s="20" t="s">
        <v>11</v>
      </c>
      <c r="F14" s="20" t="s">
        <v>12</v>
      </c>
    </row>
    <row r="15" spans="1:7" x14ac:dyDescent="0.25">
      <c r="A15" s="21"/>
      <c r="B15" s="22" t="s">
        <v>13</v>
      </c>
      <c r="C15" s="23" t="s">
        <v>14</v>
      </c>
      <c r="D15" s="23" t="s">
        <v>15</v>
      </c>
      <c r="E15" s="23" t="s">
        <v>16</v>
      </c>
      <c r="F15" s="23" t="s">
        <v>17</v>
      </c>
    </row>
    <row r="16" spans="1:7" ht="31.5" x14ac:dyDescent="0.25">
      <c r="A16" s="21" t="s">
        <v>13</v>
      </c>
      <c r="B16" s="24" t="s">
        <v>18</v>
      </c>
      <c r="C16" s="25" t="s">
        <v>19</v>
      </c>
      <c r="D16" s="26">
        <f>SUM(D17:D24)</f>
        <v>38091111.640000001</v>
      </c>
      <c r="E16" s="26">
        <f>SUM(E17:E24)</f>
        <v>36820500</v>
      </c>
      <c r="F16" s="26">
        <f>SUM(F17:F24)</f>
        <v>36810600</v>
      </c>
      <c r="G16" s="27">
        <f>SUM(D16:F16)</f>
        <v>111722211.64</v>
      </c>
    </row>
    <row r="17" spans="1:7" ht="63" hidden="1" x14ac:dyDescent="0.25">
      <c r="A17" s="28" t="s">
        <v>14</v>
      </c>
      <c r="B17" s="24" t="s">
        <v>20</v>
      </c>
      <c r="C17" s="25" t="s">
        <v>21</v>
      </c>
      <c r="D17" s="26">
        <v>947700</v>
      </c>
      <c r="E17" s="26">
        <v>983000</v>
      </c>
      <c r="F17" s="26">
        <v>983000</v>
      </c>
      <c r="G17" s="27">
        <f t="shared" ref="G17:G80" si="0">SUM(D17:F17)</f>
        <v>2913700</v>
      </c>
    </row>
    <row r="18" spans="1:7" ht="79.5" hidden="1" customHeight="1" x14ac:dyDescent="0.25">
      <c r="A18" s="28" t="s">
        <v>15</v>
      </c>
      <c r="B18" s="24" t="s">
        <v>22</v>
      </c>
      <c r="C18" s="25" t="s">
        <v>23</v>
      </c>
      <c r="D18" s="26">
        <v>2969700</v>
      </c>
      <c r="E18" s="26">
        <v>2986000</v>
      </c>
      <c r="F18" s="26">
        <v>2986000</v>
      </c>
      <c r="G18" s="27">
        <f t="shared" si="0"/>
        <v>8941700</v>
      </c>
    </row>
    <row r="19" spans="1:7" ht="94.5" hidden="1" x14ac:dyDescent="0.25">
      <c r="A19" s="21" t="s">
        <v>16</v>
      </c>
      <c r="B19" s="24" t="s">
        <v>24</v>
      </c>
      <c r="C19" s="25" t="s">
        <v>25</v>
      </c>
      <c r="D19" s="26">
        <v>19062094.640000001</v>
      </c>
      <c r="E19" s="26">
        <v>20249600</v>
      </c>
      <c r="F19" s="26">
        <v>20249600</v>
      </c>
      <c r="G19" s="27">
        <f t="shared" si="0"/>
        <v>59561294.640000001</v>
      </c>
    </row>
    <row r="20" spans="1:7" hidden="1" x14ac:dyDescent="0.25">
      <c r="A20" s="28" t="s">
        <v>17</v>
      </c>
      <c r="B20" s="24" t="s">
        <v>26</v>
      </c>
      <c r="C20" s="25" t="s">
        <v>27</v>
      </c>
      <c r="D20" s="26">
        <v>16809</v>
      </c>
      <c r="E20" s="26">
        <v>9900</v>
      </c>
      <c r="F20" s="26">
        <v>0</v>
      </c>
      <c r="G20" s="27">
        <f t="shared" si="0"/>
        <v>26709</v>
      </c>
    </row>
    <row r="21" spans="1:7" ht="78.75" hidden="1" x14ac:dyDescent="0.25">
      <c r="A21" s="21" t="s">
        <v>28</v>
      </c>
      <c r="B21" s="24" t="s">
        <v>29</v>
      </c>
      <c r="C21" s="25" t="s">
        <v>30</v>
      </c>
      <c r="D21" s="26">
        <v>5656415</v>
      </c>
      <c r="E21" s="26">
        <v>5796000</v>
      </c>
      <c r="F21" s="26">
        <v>5796000</v>
      </c>
      <c r="G21" s="27">
        <f t="shared" si="0"/>
        <v>17248415</v>
      </c>
    </row>
    <row r="22" spans="1:7" ht="31.5" hidden="1" x14ac:dyDescent="0.25">
      <c r="A22" s="21" t="s">
        <v>31</v>
      </c>
      <c r="B22" s="24" t="s">
        <v>32</v>
      </c>
      <c r="C22" s="25" t="s">
        <v>33</v>
      </c>
      <c r="D22" s="26">
        <v>2296150</v>
      </c>
      <c r="E22" s="26">
        <v>0</v>
      </c>
      <c r="F22" s="26">
        <v>0</v>
      </c>
      <c r="G22" s="27">
        <f t="shared" si="0"/>
        <v>2296150</v>
      </c>
    </row>
    <row r="23" spans="1:7" hidden="1" x14ac:dyDescent="0.25">
      <c r="A23" s="28" t="s">
        <v>34</v>
      </c>
      <c r="B23" s="24" t="s">
        <v>35</v>
      </c>
      <c r="C23" s="25" t="s">
        <v>36</v>
      </c>
      <c r="D23" s="26">
        <v>100000</v>
      </c>
      <c r="E23" s="26">
        <v>100000</v>
      </c>
      <c r="F23" s="26">
        <v>100000</v>
      </c>
      <c r="G23" s="27">
        <f t="shared" si="0"/>
        <v>300000</v>
      </c>
    </row>
    <row r="24" spans="1:7" ht="31.5" hidden="1" x14ac:dyDescent="0.25">
      <c r="A24" s="28" t="s">
        <v>37</v>
      </c>
      <c r="B24" s="24" t="s">
        <v>38</v>
      </c>
      <c r="C24" s="25" t="s">
        <v>39</v>
      </c>
      <c r="D24" s="26">
        <v>7042243</v>
      </c>
      <c r="E24" s="26">
        <v>6696000</v>
      </c>
      <c r="F24" s="26">
        <v>6696000</v>
      </c>
      <c r="G24" s="27">
        <f t="shared" si="0"/>
        <v>20434243</v>
      </c>
    </row>
    <row r="25" spans="1:7" x14ac:dyDescent="0.25">
      <c r="A25" s="21" t="s">
        <v>40</v>
      </c>
      <c r="B25" s="24" t="s">
        <v>41</v>
      </c>
      <c r="C25" s="25" t="s">
        <v>42</v>
      </c>
      <c r="D25" s="26">
        <f>SUM(D26:D27)</f>
        <v>1328800</v>
      </c>
      <c r="E25" s="26">
        <f>SUM(E26:E27)</f>
        <v>1484200</v>
      </c>
      <c r="F25" s="26">
        <f>SUM(F26:F27)</f>
        <v>1407000</v>
      </c>
      <c r="G25" s="27">
        <f t="shared" si="0"/>
        <v>4220000</v>
      </c>
    </row>
    <row r="26" spans="1:7" ht="31.5" hidden="1" x14ac:dyDescent="0.25">
      <c r="A26" s="21" t="s">
        <v>43</v>
      </c>
      <c r="B26" s="24" t="s">
        <v>44</v>
      </c>
      <c r="C26" s="25" t="s">
        <v>45</v>
      </c>
      <c r="D26" s="26">
        <v>1328800</v>
      </c>
      <c r="E26" s="26">
        <v>1484200</v>
      </c>
      <c r="F26" s="26">
        <v>1407000</v>
      </c>
      <c r="G26" s="27">
        <f t="shared" si="0"/>
        <v>4220000</v>
      </c>
    </row>
    <row r="27" spans="1:7" ht="31.5" hidden="1" x14ac:dyDescent="0.25">
      <c r="A27" s="28" t="s">
        <v>46</v>
      </c>
      <c r="B27" s="24" t="s">
        <v>47</v>
      </c>
      <c r="C27" s="25" t="s">
        <v>48</v>
      </c>
      <c r="D27" s="26">
        <v>0</v>
      </c>
      <c r="E27" s="26">
        <v>0</v>
      </c>
      <c r="F27" s="26">
        <v>0</v>
      </c>
      <c r="G27" s="27">
        <f t="shared" si="0"/>
        <v>0</v>
      </c>
    </row>
    <row r="28" spans="1:7" ht="63" x14ac:dyDescent="0.25">
      <c r="A28" s="28" t="s">
        <v>46</v>
      </c>
      <c r="B28" s="24" t="s">
        <v>49</v>
      </c>
      <c r="C28" s="25" t="s">
        <v>50</v>
      </c>
      <c r="D28" s="26">
        <f>SUM(D29:D32)</f>
        <v>1000000</v>
      </c>
      <c r="E28" s="26">
        <f>SUM(E29:E32)</f>
        <v>500000</v>
      </c>
      <c r="F28" s="26">
        <f>SUM(F29:F32)</f>
        <v>500000</v>
      </c>
      <c r="G28" s="27">
        <f t="shared" si="0"/>
        <v>2000000</v>
      </c>
    </row>
    <row r="29" spans="1:7" ht="63" hidden="1" x14ac:dyDescent="0.25">
      <c r="A29" s="21" t="s">
        <v>51</v>
      </c>
      <c r="B29" s="24" t="s">
        <v>52</v>
      </c>
      <c r="C29" s="25" t="s">
        <v>53</v>
      </c>
      <c r="D29" s="26">
        <v>1000000</v>
      </c>
      <c r="E29" s="26">
        <v>500000</v>
      </c>
      <c r="F29" s="26">
        <v>500000</v>
      </c>
      <c r="G29" s="27">
        <f t="shared" si="0"/>
        <v>2000000</v>
      </c>
    </row>
    <row r="30" spans="1:7" ht="31.5" hidden="1" x14ac:dyDescent="0.25">
      <c r="A30" s="28" t="s">
        <v>54</v>
      </c>
      <c r="B30" s="24" t="s">
        <v>55</v>
      </c>
      <c r="C30" s="25" t="s">
        <v>56</v>
      </c>
      <c r="D30" s="26">
        <v>0</v>
      </c>
      <c r="E30" s="26">
        <v>0</v>
      </c>
      <c r="F30" s="26">
        <v>0</v>
      </c>
      <c r="G30" s="27">
        <f t="shared" si="0"/>
        <v>0</v>
      </c>
    </row>
    <row r="31" spans="1:7" hidden="1" x14ac:dyDescent="0.25">
      <c r="A31" s="21" t="s">
        <v>57</v>
      </c>
      <c r="B31" s="24" t="s">
        <v>58</v>
      </c>
      <c r="C31" s="25" t="s">
        <v>59</v>
      </c>
      <c r="D31" s="26">
        <v>0</v>
      </c>
      <c r="E31" s="26">
        <v>0</v>
      </c>
      <c r="F31" s="26">
        <v>0</v>
      </c>
      <c r="G31" s="27">
        <f t="shared" si="0"/>
        <v>0</v>
      </c>
    </row>
    <row r="32" spans="1:7" ht="47.25" hidden="1" x14ac:dyDescent="0.25">
      <c r="A32" s="21" t="s">
        <v>60</v>
      </c>
      <c r="B32" s="24" t="s">
        <v>61</v>
      </c>
      <c r="C32" s="25" t="s">
        <v>62</v>
      </c>
      <c r="D32" s="26">
        <v>0</v>
      </c>
      <c r="E32" s="26">
        <v>0</v>
      </c>
      <c r="F32" s="26">
        <v>0</v>
      </c>
      <c r="G32" s="27">
        <f t="shared" si="0"/>
        <v>0</v>
      </c>
    </row>
    <row r="33" spans="1:7" x14ac:dyDescent="0.25">
      <c r="A33" s="28" t="s">
        <v>63</v>
      </c>
      <c r="B33" s="24" t="s">
        <v>64</v>
      </c>
      <c r="C33" s="25" t="s">
        <v>65</v>
      </c>
      <c r="D33" s="26">
        <f>SUM(D34:D41)</f>
        <v>27191428.530000001</v>
      </c>
      <c r="E33" s="26">
        <f>SUM(E34:E41)</f>
        <v>16599300</v>
      </c>
      <c r="F33" s="26">
        <f>SUM(F34:F41)</f>
        <v>16567200</v>
      </c>
      <c r="G33" s="27">
        <f t="shared" si="0"/>
        <v>60357928.530000001</v>
      </c>
    </row>
    <row r="34" spans="1:7" hidden="1" x14ac:dyDescent="0.25">
      <c r="A34" s="28" t="s">
        <v>66</v>
      </c>
      <c r="B34" s="24" t="s">
        <v>67</v>
      </c>
      <c r="C34" s="25" t="s">
        <v>68</v>
      </c>
      <c r="D34" s="26">
        <v>0</v>
      </c>
      <c r="E34" s="26">
        <v>0</v>
      </c>
      <c r="F34" s="26">
        <v>0</v>
      </c>
      <c r="G34" s="27">
        <f t="shared" si="0"/>
        <v>0</v>
      </c>
    </row>
    <row r="35" spans="1:7" hidden="1" x14ac:dyDescent="0.25">
      <c r="A35" s="21" t="s">
        <v>54</v>
      </c>
      <c r="B35" s="24" t="s">
        <v>69</v>
      </c>
      <c r="C35" s="25" t="s">
        <v>70</v>
      </c>
      <c r="D35" s="26">
        <v>2424048.5299999998</v>
      </c>
      <c r="E35" s="26">
        <v>2416800</v>
      </c>
      <c r="F35" s="26">
        <v>2414500</v>
      </c>
      <c r="G35" s="27">
        <f t="shared" si="0"/>
        <v>7255348.5299999993</v>
      </c>
    </row>
    <row r="36" spans="1:7" ht="18" hidden="1" customHeight="1" x14ac:dyDescent="0.25">
      <c r="A36" s="21" t="s">
        <v>54</v>
      </c>
      <c r="B36" s="24" t="s">
        <v>71</v>
      </c>
      <c r="C36" s="25" t="s">
        <v>72</v>
      </c>
      <c r="D36" s="29"/>
      <c r="E36" s="29"/>
      <c r="F36" s="29"/>
      <c r="G36" s="27">
        <f t="shared" si="0"/>
        <v>0</v>
      </c>
    </row>
    <row r="37" spans="1:7" hidden="1" x14ac:dyDescent="0.25">
      <c r="A37" s="21" t="s">
        <v>57</v>
      </c>
      <c r="B37" s="24" t="s">
        <v>73</v>
      </c>
      <c r="C37" s="25" t="s">
        <v>74</v>
      </c>
      <c r="D37" s="26"/>
      <c r="E37" s="26"/>
      <c r="F37" s="26"/>
      <c r="G37" s="27">
        <f t="shared" si="0"/>
        <v>0</v>
      </c>
    </row>
    <row r="38" spans="1:7" hidden="1" x14ac:dyDescent="0.25">
      <c r="A38" s="21" t="s">
        <v>57</v>
      </c>
      <c r="B38" s="24" t="s">
        <v>75</v>
      </c>
      <c r="C38" s="25" t="s">
        <v>76</v>
      </c>
      <c r="D38" s="26">
        <v>13208100</v>
      </c>
      <c r="E38" s="26">
        <v>13208100</v>
      </c>
      <c r="F38" s="26">
        <v>13208100</v>
      </c>
      <c r="G38" s="27">
        <f t="shared" si="0"/>
        <v>39624300</v>
      </c>
    </row>
    <row r="39" spans="1:7" ht="31.5" hidden="1" x14ac:dyDescent="0.25">
      <c r="A39" s="21" t="s">
        <v>60</v>
      </c>
      <c r="B39" s="24" t="s">
        <v>77</v>
      </c>
      <c r="C39" s="25" t="s">
        <v>78</v>
      </c>
      <c r="D39" s="26">
        <v>10514680</v>
      </c>
      <c r="E39" s="26">
        <v>189400</v>
      </c>
      <c r="F39" s="26">
        <v>159600</v>
      </c>
      <c r="G39" s="27">
        <f t="shared" si="0"/>
        <v>10863680</v>
      </c>
    </row>
    <row r="40" spans="1:7" hidden="1" x14ac:dyDescent="0.25">
      <c r="A40" s="21" t="s">
        <v>66</v>
      </c>
      <c r="B40" s="24" t="s">
        <v>79</v>
      </c>
      <c r="C40" s="25" t="s">
        <v>80</v>
      </c>
      <c r="D40" s="26"/>
      <c r="E40" s="26"/>
      <c r="F40" s="26"/>
      <c r="G40" s="27">
        <f t="shared" si="0"/>
        <v>0</v>
      </c>
    </row>
    <row r="41" spans="1:7" ht="31.5" hidden="1" x14ac:dyDescent="0.25">
      <c r="A41" s="21" t="s">
        <v>81</v>
      </c>
      <c r="B41" s="24" t="s">
        <v>82</v>
      </c>
      <c r="C41" s="25" t="s">
        <v>83</v>
      </c>
      <c r="D41" s="26">
        <v>1044600</v>
      </c>
      <c r="E41" s="26">
        <v>785000</v>
      </c>
      <c r="F41" s="26">
        <v>785000</v>
      </c>
      <c r="G41" s="27">
        <f t="shared" si="0"/>
        <v>2614600</v>
      </c>
    </row>
    <row r="42" spans="1:7" ht="31.5" x14ac:dyDescent="0.25">
      <c r="A42" s="21" t="s">
        <v>66</v>
      </c>
      <c r="B42" s="24" t="s">
        <v>84</v>
      </c>
      <c r="C42" s="25" t="s">
        <v>85</v>
      </c>
      <c r="D42" s="26">
        <f>SUM(D43:D46)</f>
        <v>79744427.799999997</v>
      </c>
      <c r="E42" s="26">
        <f>SUM(E43:E46)</f>
        <v>28209300</v>
      </c>
      <c r="F42" s="26">
        <f>SUM(F43:F46)</f>
        <v>28209300</v>
      </c>
      <c r="G42" s="27">
        <f t="shared" si="0"/>
        <v>136163027.80000001</v>
      </c>
    </row>
    <row r="43" spans="1:7" hidden="1" x14ac:dyDescent="0.25">
      <c r="A43" s="28" t="s">
        <v>86</v>
      </c>
      <c r="B43" s="24" t="s">
        <v>87</v>
      </c>
      <c r="C43" s="25" t="s">
        <v>88</v>
      </c>
      <c r="D43" s="26">
        <v>0</v>
      </c>
      <c r="E43" s="26">
        <v>0</v>
      </c>
      <c r="F43" s="26">
        <v>0</v>
      </c>
      <c r="G43" s="27">
        <f t="shared" si="0"/>
        <v>0</v>
      </c>
    </row>
    <row r="44" spans="1:7" hidden="1" x14ac:dyDescent="0.25">
      <c r="A44" s="28" t="s">
        <v>89</v>
      </c>
      <c r="B44" s="24" t="s">
        <v>90</v>
      </c>
      <c r="C44" s="25" t="s">
        <v>91</v>
      </c>
      <c r="D44" s="26">
        <v>21819095</v>
      </c>
      <c r="E44" s="26">
        <v>20359300</v>
      </c>
      <c r="F44" s="26">
        <v>20359300</v>
      </c>
      <c r="G44" s="27">
        <f t="shared" si="0"/>
        <v>62537695</v>
      </c>
    </row>
    <row r="45" spans="1:7" hidden="1" x14ac:dyDescent="0.25">
      <c r="A45" s="21" t="s">
        <v>92</v>
      </c>
      <c r="B45" s="24" t="s">
        <v>93</v>
      </c>
      <c r="C45" s="25" t="s">
        <v>94</v>
      </c>
      <c r="D45" s="26">
        <v>1519600</v>
      </c>
      <c r="E45" s="26">
        <v>340000</v>
      </c>
      <c r="F45" s="26">
        <v>340000</v>
      </c>
      <c r="G45" s="27">
        <f t="shared" si="0"/>
        <v>2199600</v>
      </c>
    </row>
    <row r="46" spans="1:7" ht="31.5" hidden="1" x14ac:dyDescent="0.25">
      <c r="A46" s="21" t="s">
        <v>95</v>
      </c>
      <c r="B46" s="24" t="s">
        <v>96</v>
      </c>
      <c r="C46" s="25" t="s">
        <v>97</v>
      </c>
      <c r="D46" s="26">
        <v>56405732.799999997</v>
      </c>
      <c r="E46" s="26">
        <v>7510000</v>
      </c>
      <c r="F46" s="26">
        <v>7510000</v>
      </c>
      <c r="G46" s="27">
        <f t="shared" si="0"/>
        <v>71425732.799999997</v>
      </c>
    </row>
    <row r="47" spans="1:7" x14ac:dyDescent="0.25">
      <c r="A47" s="28" t="s">
        <v>98</v>
      </c>
      <c r="B47" s="24" t="s">
        <v>99</v>
      </c>
      <c r="C47" s="25" t="s">
        <v>100</v>
      </c>
      <c r="D47" s="26">
        <f>SUM(D48:D54)</f>
        <v>281856037.92000002</v>
      </c>
      <c r="E47" s="26">
        <f>SUM(E48:E54)</f>
        <v>265217300</v>
      </c>
      <c r="F47" s="26">
        <f>SUM(F48:F54)</f>
        <v>265217300</v>
      </c>
      <c r="G47" s="27">
        <f t="shared" si="0"/>
        <v>812290637.92000008</v>
      </c>
    </row>
    <row r="48" spans="1:7" ht="34.5" hidden="1" customHeight="1" x14ac:dyDescent="0.25">
      <c r="A48" s="21" t="s">
        <v>101</v>
      </c>
      <c r="B48" s="24" t="s">
        <v>102</v>
      </c>
      <c r="C48" s="25" t="s">
        <v>103</v>
      </c>
      <c r="D48" s="26">
        <v>73645346.920000002</v>
      </c>
      <c r="E48" s="26">
        <v>62038400</v>
      </c>
      <c r="F48" s="26">
        <v>62038400</v>
      </c>
      <c r="G48" s="27">
        <f t="shared" si="0"/>
        <v>197722146.92000002</v>
      </c>
    </row>
    <row r="49" spans="1:7" ht="33" hidden="1" customHeight="1" x14ac:dyDescent="0.25">
      <c r="A49" s="21" t="s">
        <v>104</v>
      </c>
      <c r="B49" s="24" t="s">
        <v>105</v>
      </c>
      <c r="C49" s="25" t="s">
        <v>106</v>
      </c>
      <c r="D49" s="26">
        <v>189931191</v>
      </c>
      <c r="E49" s="26">
        <v>184751900</v>
      </c>
      <c r="F49" s="26">
        <v>184751900</v>
      </c>
      <c r="G49" s="27">
        <f t="shared" si="0"/>
        <v>559434991</v>
      </c>
    </row>
    <row r="50" spans="1:7" ht="31.5" hidden="1" x14ac:dyDescent="0.25">
      <c r="A50" s="28" t="s">
        <v>107</v>
      </c>
      <c r="B50" s="24" t="s">
        <v>108</v>
      </c>
      <c r="C50" s="25" t="s">
        <v>109</v>
      </c>
      <c r="D50" s="26"/>
      <c r="E50" s="26"/>
      <c r="F50" s="26"/>
      <c r="G50" s="27">
        <f t="shared" si="0"/>
        <v>0</v>
      </c>
    </row>
    <row r="51" spans="1:7" ht="47.25" hidden="1" x14ac:dyDescent="0.25">
      <c r="A51" s="28" t="s">
        <v>110</v>
      </c>
      <c r="B51" s="24" t="s">
        <v>111</v>
      </c>
      <c r="C51" s="25" t="s">
        <v>112</v>
      </c>
      <c r="D51" s="26"/>
      <c r="E51" s="26"/>
      <c r="F51" s="26"/>
      <c r="G51" s="27">
        <f t="shared" si="0"/>
        <v>0</v>
      </c>
    </row>
    <row r="52" spans="1:7" ht="31.5" hidden="1" x14ac:dyDescent="0.25">
      <c r="A52" s="21" t="s">
        <v>113</v>
      </c>
      <c r="B52" s="24" t="s">
        <v>114</v>
      </c>
      <c r="C52" s="25" t="s">
        <v>115</v>
      </c>
      <c r="D52" s="26"/>
      <c r="E52" s="26"/>
      <c r="F52" s="26"/>
      <c r="G52" s="27">
        <f t="shared" si="0"/>
        <v>0</v>
      </c>
    </row>
    <row r="53" spans="1:7" ht="31.5" hidden="1" x14ac:dyDescent="0.25">
      <c r="A53" s="21" t="s">
        <v>116</v>
      </c>
      <c r="B53" s="24" t="s">
        <v>117</v>
      </c>
      <c r="C53" s="25" t="s">
        <v>118</v>
      </c>
      <c r="D53" s="26">
        <v>4469400</v>
      </c>
      <c r="E53" s="26">
        <v>4200900</v>
      </c>
      <c r="F53" s="26">
        <v>4200900</v>
      </c>
      <c r="G53" s="27">
        <f t="shared" si="0"/>
        <v>12871200</v>
      </c>
    </row>
    <row r="54" spans="1:7" ht="31.5" hidden="1" x14ac:dyDescent="0.25">
      <c r="A54" s="28" t="s">
        <v>119</v>
      </c>
      <c r="B54" s="24" t="s">
        <v>120</v>
      </c>
      <c r="C54" s="25" t="s">
        <v>121</v>
      </c>
      <c r="D54" s="26">
        <v>13810100</v>
      </c>
      <c r="E54" s="26">
        <v>14226100</v>
      </c>
      <c r="F54" s="26">
        <v>14226100</v>
      </c>
      <c r="G54" s="27">
        <f t="shared" si="0"/>
        <v>42262300</v>
      </c>
    </row>
    <row r="55" spans="1:7" x14ac:dyDescent="0.25">
      <c r="A55" s="28" t="s">
        <v>86</v>
      </c>
      <c r="B55" s="24" t="s">
        <v>122</v>
      </c>
      <c r="C55" s="25" t="s">
        <v>123</v>
      </c>
      <c r="D55" s="26">
        <f>SUM(D56:D58)</f>
        <v>42576549.899999999</v>
      </c>
      <c r="E55" s="26">
        <f>SUM(E56:E58)</f>
        <v>41062900</v>
      </c>
      <c r="F55" s="26">
        <f>SUM(F56:F58)</f>
        <v>41062900</v>
      </c>
      <c r="G55" s="27">
        <f t="shared" si="0"/>
        <v>124702349.90000001</v>
      </c>
    </row>
    <row r="56" spans="1:7" hidden="1" x14ac:dyDescent="0.25">
      <c r="A56" s="21" t="s">
        <v>124</v>
      </c>
      <c r="B56" s="24" t="s">
        <v>125</v>
      </c>
      <c r="C56" s="25" t="s">
        <v>126</v>
      </c>
      <c r="D56" s="26">
        <v>42576549.899999999</v>
      </c>
      <c r="E56" s="26">
        <v>41062900</v>
      </c>
      <c r="F56" s="26">
        <v>41062900</v>
      </c>
      <c r="G56" s="27">
        <f t="shared" si="0"/>
        <v>124702349.90000001</v>
      </c>
    </row>
    <row r="57" spans="1:7" hidden="1" x14ac:dyDescent="0.25">
      <c r="A57" s="28" t="s">
        <v>127</v>
      </c>
      <c r="B57" s="24" t="s">
        <v>128</v>
      </c>
      <c r="C57" s="25" t="s">
        <v>129</v>
      </c>
      <c r="D57" s="26">
        <v>0</v>
      </c>
      <c r="E57" s="26">
        <v>0</v>
      </c>
      <c r="F57" s="26">
        <v>0</v>
      </c>
      <c r="G57" s="27">
        <f t="shared" si="0"/>
        <v>0</v>
      </c>
    </row>
    <row r="58" spans="1:7" ht="31.5" hidden="1" x14ac:dyDescent="0.25">
      <c r="A58" s="21" t="s">
        <v>130</v>
      </c>
      <c r="B58" s="24" t="s">
        <v>131</v>
      </c>
      <c r="C58" s="25" t="s">
        <v>132</v>
      </c>
      <c r="D58" s="26">
        <v>0</v>
      </c>
      <c r="E58" s="26">
        <v>0</v>
      </c>
      <c r="F58" s="26">
        <v>0</v>
      </c>
      <c r="G58" s="27">
        <f t="shared" si="0"/>
        <v>0</v>
      </c>
    </row>
    <row r="59" spans="1:7" x14ac:dyDescent="0.25">
      <c r="A59" s="21" t="s">
        <v>133</v>
      </c>
      <c r="B59" s="24" t="s">
        <v>134</v>
      </c>
      <c r="C59" s="25" t="s">
        <v>135</v>
      </c>
      <c r="D59" s="26">
        <f>SUM(D60:D65)</f>
        <v>0</v>
      </c>
      <c r="E59" s="26">
        <f>SUM(E60:E65)</f>
        <v>0</v>
      </c>
      <c r="F59" s="26">
        <f>SUM(F60:F65)</f>
        <v>0</v>
      </c>
      <c r="G59" s="27">
        <f t="shared" si="0"/>
        <v>0</v>
      </c>
    </row>
    <row r="60" spans="1:7" hidden="1" x14ac:dyDescent="0.25">
      <c r="A60" s="28" t="s">
        <v>136</v>
      </c>
      <c r="B60" s="24" t="s">
        <v>137</v>
      </c>
      <c r="C60" s="25" t="s">
        <v>138</v>
      </c>
      <c r="D60" s="26">
        <v>0</v>
      </c>
      <c r="E60" s="26">
        <v>0</v>
      </c>
      <c r="F60" s="26">
        <v>0</v>
      </c>
      <c r="G60" s="27">
        <f t="shared" si="0"/>
        <v>0</v>
      </c>
    </row>
    <row r="61" spans="1:7" hidden="1" x14ac:dyDescent="0.25">
      <c r="A61" s="28" t="s">
        <v>139</v>
      </c>
      <c r="B61" s="24" t="s">
        <v>140</v>
      </c>
      <c r="C61" s="25" t="s">
        <v>141</v>
      </c>
      <c r="D61" s="26">
        <v>0</v>
      </c>
      <c r="E61" s="26">
        <v>0</v>
      </c>
      <c r="F61" s="26">
        <v>0</v>
      </c>
      <c r="G61" s="27">
        <f t="shared" si="0"/>
        <v>0</v>
      </c>
    </row>
    <row r="62" spans="1:7" hidden="1" x14ac:dyDescent="0.25">
      <c r="A62" s="21" t="s">
        <v>142</v>
      </c>
      <c r="B62" s="24" t="s">
        <v>143</v>
      </c>
      <c r="C62" s="25" t="s">
        <v>144</v>
      </c>
      <c r="D62" s="26">
        <v>0</v>
      </c>
      <c r="E62" s="26">
        <v>0</v>
      </c>
      <c r="F62" s="26">
        <v>0</v>
      </c>
      <c r="G62" s="27">
        <f t="shared" si="0"/>
        <v>0</v>
      </c>
    </row>
    <row r="63" spans="1:7" ht="31.5" hidden="1" x14ac:dyDescent="0.25">
      <c r="A63" s="21" t="s">
        <v>145</v>
      </c>
      <c r="B63" s="24" t="s">
        <v>146</v>
      </c>
      <c r="C63" s="25" t="s">
        <v>147</v>
      </c>
      <c r="D63" s="26">
        <v>0</v>
      </c>
      <c r="E63" s="26">
        <v>0</v>
      </c>
      <c r="F63" s="26">
        <v>0</v>
      </c>
      <c r="G63" s="27">
        <f t="shared" si="0"/>
        <v>0</v>
      </c>
    </row>
    <row r="64" spans="1:7" ht="47.25" hidden="1" x14ac:dyDescent="0.25">
      <c r="A64" s="28" t="s">
        <v>148</v>
      </c>
      <c r="B64" s="24" t="s">
        <v>149</v>
      </c>
      <c r="C64" s="25" t="s">
        <v>150</v>
      </c>
      <c r="D64" s="26">
        <v>0</v>
      </c>
      <c r="E64" s="26">
        <v>0</v>
      </c>
      <c r="F64" s="26">
        <v>0</v>
      </c>
      <c r="G64" s="27">
        <f t="shared" si="0"/>
        <v>0</v>
      </c>
    </row>
    <row r="65" spans="1:7" ht="31.5" hidden="1" x14ac:dyDescent="0.25">
      <c r="A65" s="28" t="s">
        <v>151</v>
      </c>
      <c r="B65" s="24" t="s">
        <v>152</v>
      </c>
      <c r="C65" s="25" t="s">
        <v>153</v>
      </c>
      <c r="D65" s="26">
        <v>0</v>
      </c>
      <c r="E65" s="26">
        <v>0</v>
      </c>
      <c r="F65" s="26">
        <v>0</v>
      </c>
      <c r="G65" s="27">
        <f t="shared" si="0"/>
        <v>0</v>
      </c>
    </row>
    <row r="66" spans="1:7" x14ac:dyDescent="0.25">
      <c r="A66" s="21" t="s">
        <v>154</v>
      </c>
      <c r="B66" s="24" t="s">
        <v>155</v>
      </c>
      <c r="C66" s="25" t="s">
        <v>156</v>
      </c>
      <c r="D66" s="26">
        <f>SUM(D67:D71)</f>
        <v>32193695.5</v>
      </c>
      <c r="E66" s="26">
        <f>SUM(E67:E71)</f>
        <v>32474200</v>
      </c>
      <c r="F66" s="26">
        <f>SUM(F67:F71)</f>
        <v>32474200</v>
      </c>
      <c r="G66" s="27">
        <f t="shared" si="0"/>
        <v>97142095.5</v>
      </c>
    </row>
    <row r="67" spans="1:7" hidden="1" x14ac:dyDescent="0.25">
      <c r="A67" s="28" t="s">
        <v>157</v>
      </c>
      <c r="B67" s="24" t="s">
        <v>158</v>
      </c>
      <c r="C67" s="25" t="s">
        <v>159</v>
      </c>
      <c r="D67" s="26">
        <v>775000</v>
      </c>
      <c r="E67" s="26">
        <v>804000</v>
      </c>
      <c r="F67" s="26">
        <v>804000</v>
      </c>
      <c r="G67" s="27">
        <f t="shared" si="0"/>
        <v>2383000</v>
      </c>
    </row>
    <row r="68" spans="1:7" ht="19.5" hidden="1" customHeight="1" x14ac:dyDescent="0.25">
      <c r="A68" s="21" t="s">
        <v>160</v>
      </c>
      <c r="B68" s="24" t="s">
        <v>161</v>
      </c>
      <c r="C68" s="25" t="s">
        <v>162</v>
      </c>
      <c r="D68" s="26">
        <v>16016500</v>
      </c>
      <c r="E68" s="26">
        <v>16016500</v>
      </c>
      <c r="F68" s="26">
        <v>16016500</v>
      </c>
      <c r="G68" s="27">
        <f t="shared" si="0"/>
        <v>48049500</v>
      </c>
    </row>
    <row r="69" spans="1:7" hidden="1" x14ac:dyDescent="0.25">
      <c r="A69" s="21" t="s">
        <v>163</v>
      </c>
      <c r="B69" s="24" t="s">
        <v>164</v>
      </c>
      <c r="C69" s="25" t="s">
        <v>165</v>
      </c>
      <c r="D69" s="26">
        <v>9190795.5</v>
      </c>
      <c r="E69" s="26">
        <v>9401600</v>
      </c>
      <c r="F69" s="26">
        <v>9401600</v>
      </c>
      <c r="G69" s="27">
        <f t="shared" si="0"/>
        <v>27993995.5</v>
      </c>
    </row>
    <row r="70" spans="1:7" hidden="1" x14ac:dyDescent="0.25">
      <c r="A70" s="28" t="s">
        <v>166</v>
      </c>
      <c r="B70" s="24" t="s">
        <v>167</v>
      </c>
      <c r="C70" s="25" t="s">
        <v>168</v>
      </c>
      <c r="D70" s="26">
        <v>786900</v>
      </c>
      <c r="E70" s="26">
        <v>786900</v>
      </c>
      <c r="F70" s="26">
        <v>786900</v>
      </c>
      <c r="G70" s="27">
        <f t="shared" si="0"/>
        <v>2360700</v>
      </c>
    </row>
    <row r="71" spans="1:7" ht="31.5" hidden="1" x14ac:dyDescent="0.25">
      <c r="A71" s="28" t="s">
        <v>169</v>
      </c>
      <c r="B71" s="24" t="s">
        <v>170</v>
      </c>
      <c r="C71" s="25" t="s">
        <v>171</v>
      </c>
      <c r="D71" s="26">
        <v>5424500</v>
      </c>
      <c r="E71" s="26">
        <v>5465200</v>
      </c>
      <c r="F71" s="26">
        <v>5465200</v>
      </c>
      <c r="G71" s="27">
        <f t="shared" si="0"/>
        <v>16354900</v>
      </c>
    </row>
    <row r="72" spans="1:7" ht="31.5" x14ac:dyDescent="0.25">
      <c r="A72" s="21" t="s">
        <v>172</v>
      </c>
      <c r="B72" s="24" t="s">
        <v>173</v>
      </c>
      <c r="C72" s="25" t="s">
        <v>174</v>
      </c>
      <c r="D72" s="26">
        <f>SUM(D73:D76)</f>
        <v>3268000</v>
      </c>
      <c r="E72" s="26">
        <f>SUM(E73:E76)</f>
        <v>3250000</v>
      </c>
      <c r="F72" s="26">
        <f>SUM(F73:F76)</f>
        <v>3250000</v>
      </c>
      <c r="G72" s="27">
        <f t="shared" si="0"/>
        <v>9768000</v>
      </c>
    </row>
    <row r="73" spans="1:7" hidden="1" x14ac:dyDescent="0.25">
      <c r="A73" s="21" t="s">
        <v>175</v>
      </c>
      <c r="B73" s="24" t="s">
        <v>176</v>
      </c>
      <c r="C73" s="25" t="s">
        <v>177</v>
      </c>
      <c r="D73" s="26">
        <v>0</v>
      </c>
      <c r="E73" s="26">
        <v>0</v>
      </c>
      <c r="F73" s="26">
        <v>0</v>
      </c>
      <c r="G73" s="27">
        <f t="shared" si="0"/>
        <v>0</v>
      </c>
    </row>
    <row r="74" spans="1:7" hidden="1" x14ac:dyDescent="0.25">
      <c r="A74" s="28" t="s">
        <v>178</v>
      </c>
      <c r="B74" s="24" t="s">
        <v>179</v>
      </c>
      <c r="C74" s="25" t="s">
        <v>180</v>
      </c>
      <c r="D74" s="26">
        <v>3268000</v>
      </c>
      <c r="E74" s="26">
        <v>3250000</v>
      </c>
      <c r="F74" s="26">
        <v>3250000</v>
      </c>
      <c r="G74" s="27">
        <f t="shared" si="0"/>
        <v>9768000</v>
      </c>
    </row>
    <row r="75" spans="1:7" hidden="1" x14ac:dyDescent="0.25">
      <c r="A75" s="28" t="s">
        <v>181</v>
      </c>
      <c r="B75" s="24" t="s">
        <v>182</v>
      </c>
      <c r="C75" s="25" t="s">
        <v>183</v>
      </c>
      <c r="D75" s="26">
        <v>0</v>
      </c>
      <c r="E75" s="26">
        <v>0</v>
      </c>
      <c r="F75" s="26">
        <v>0</v>
      </c>
      <c r="G75" s="27">
        <f t="shared" si="0"/>
        <v>0</v>
      </c>
    </row>
    <row r="76" spans="1:7" ht="31.5" hidden="1" x14ac:dyDescent="0.25">
      <c r="A76" s="21" t="s">
        <v>184</v>
      </c>
      <c r="B76" s="24" t="s">
        <v>185</v>
      </c>
      <c r="C76" s="25" t="s">
        <v>186</v>
      </c>
      <c r="D76" s="26">
        <v>0</v>
      </c>
      <c r="E76" s="26">
        <v>0</v>
      </c>
      <c r="F76" s="26">
        <v>0</v>
      </c>
      <c r="G76" s="27">
        <f t="shared" si="0"/>
        <v>0</v>
      </c>
    </row>
    <row r="77" spans="1:7" ht="47.25" x14ac:dyDescent="0.25">
      <c r="A77" s="28" t="s">
        <v>178</v>
      </c>
      <c r="B77" s="24" t="s">
        <v>187</v>
      </c>
      <c r="C77" s="25" t="s">
        <v>188</v>
      </c>
      <c r="D77" s="29">
        <f>D78</f>
        <v>0</v>
      </c>
      <c r="E77" s="29">
        <f>E78</f>
        <v>0</v>
      </c>
      <c r="F77" s="29">
        <f>F78</f>
        <v>0</v>
      </c>
      <c r="G77" s="27">
        <f t="shared" si="0"/>
        <v>0</v>
      </c>
    </row>
    <row r="78" spans="1:7" ht="47.25" hidden="1" x14ac:dyDescent="0.25">
      <c r="A78" s="21" t="s">
        <v>107</v>
      </c>
      <c r="B78" s="24" t="s">
        <v>189</v>
      </c>
      <c r="C78" s="25" t="s">
        <v>190</v>
      </c>
      <c r="D78" s="29"/>
      <c r="E78" s="29"/>
      <c r="F78" s="29"/>
      <c r="G78" s="27">
        <f t="shared" si="0"/>
        <v>0</v>
      </c>
    </row>
    <row r="79" spans="1:7" ht="94.5" x14ac:dyDescent="0.25">
      <c r="A79" s="21" t="s">
        <v>107</v>
      </c>
      <c r="B79" s="24" t="s">
        <v>191</v>
      </c>
      <c r="C79" s="25" t="s">
        <v>192</v>
      </c>
      <c r="D79" s="26">
        <f>SUM(D80:D82)</f>
        <v>29184355</v>
      </c>
      <c r="E79" s="26">
        <f>SUM(E80:E82)</f>
        <v>23514400</v>
      </c>
      <c r="F79" s="26">
        <f>SUM(F80:F82)</f>
        <v>23514400</v>
      </c>
      <c r="G79" s="27">
        <f t="shared" si="0"/>
        <v>76213155</v>
      </c>
    </row>
    <row r="80" spans="1:7" ht="20.25" hidden="1" customHeight="1" x14ac:dyDescent="0.25">
      <c r="A80" s="28" t="s">
        <v>110</v>
      </c>
      <c r="B80" s="24" t="s">
        <v>193</v>
      </c>
      <c r="C80" s="25" t="s">
        <v>194</v>
      </c>
      <c r="D80" s="26">
        <v>12066300</v>
      </c>
      <c r="E80" s="26">
        <v>10661100</v>
      </c>
      <c r="F80" s="26">
        <v>10661100</v>
      </c>
      <c r="G80" s="27">
        <f t="shared" si="0"/>
        <v>33388500</v>
      </c>
    </row>
    <row r="81" spans="1:7" hidden="1" x14ac:dyDescent="0.25">
      <c r="A81" s="28" t="s">
        <v>195</v>
      </c>
      <c r="B81" s="24" t="s">
        <v>196</v>
      </c>
      <c r="C81" s="25" t="s">
        <v>197</v>
      </c>
      <c r="D81" s="26"/>
      <c r="E81" s="26"/>
      <c r="F81" s="26"/>
      <c r="G81" s="27">
        <f>SUM(D81:F81)</f>
        <v>0</v>
      </c>
    </row>
    <row r="82" spans="1:7" ht="31.5" hidden="1" x14ac:dyDescent="0.25">
      <c r="A82" s="21" t="s">
        <v>113</v>
      </c>
      <c r="B82" s="24" t="s">
        <v>198</v>
      </c>
      <c r="C82" s="25" t="s">
        <v>199</v>
      </c>
      <c r="D82" s="26">
        <v>17118055</v>
      </c>
      <c r="E82" s="26">
        <v>12853300</v>
      </c>
      <c r="F82" s="26">
        <v>12853300</v>
      </c>
      <c r="G82" s="27">
        <f>SUM(D82:F82)</f>
        <v>42824655</v>
      </c>
    </row>
    <row r="83" spans="1:7" ht="33" customHeight="1" x14ac:dyDescent="0.25">
      <c r="A83" s="21" t="s">
        <v>200</v>
      </c>
      <c r="B83" s="24" t="s">
        <v>201</v>
      </c>
      <c r="C83" s="25"/>
      <c r="D83" s="26">
        <v>0</v>
      </c>
      <c r="E83" s="26">
        <v>5800000</v>
      </c>
      <c r="F83" s="26">
        <v>12500000</v>
      </c>
      <c r="G83" s="27">
        <f>SUM(D83:F83)</f>
        <v>18300000</v>
      </c>
    </row>
    <row r="84" spans="1:7" x14ac:dyDescent="0.25">
      <c r="A84" s="162" t="s">
        <v>202</v>
      </c>
      <c r="B84" s="162"/>
      <c r="C84" s="25"/>
      <c r="D84" s="26">
        <f>D16+D25+D28++D33++D42++D47+D55++D59++D66+D72+D77+D79+D83</f>
        <v>536434406.28999996</v>
      </c>
      <c r="E84" s="26">
        <f>E16+E25+E28++E33++E42++E47+E55++E59++E66+E72+E77+E79+E83</f>
        <v>454932100</v>
      </c>
      <c r="F84" s="26">
        <f>F16+F25+F28++F33++F42++F47+F55++F59++F66+F72+F77+F79+F83</f>
        <v>461512900</v>
      </c>
      <c r="G84" s="27">
        <f>SUM(D84:F84)</f>
        <v>1452879406.29</v>
      </c>
    </row>
  </sheetData>
  <mergeCells count="2">
    <mergeCell ref="A11:F11"/>
    <mergeCell ref="A84:B84"/>
  </mergeCells>
  <pageMargins left="0.59055118110236227" right="0.39370078740157483" top="0.59055118110236227" bottom="0.39370078740157483" header="0.51181102362204722" footer="0.51181102362204722"/>
  <pageSetup paperSize="9" scale="85" firstPageNumber="64" fitToHeight="0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G77"/>
  <sheetViews>
    <sheetView view="pageBreakPreview" zoomScaleNormal="100" workbookViewId="0">
      <selection activeCell="I10" sqref="I10"/>
    </sheetView>
  </sheetViews>
  <sheetFormatPr defaultRowHeight="15" x14ac:dyDescent="0.25"/>
  <cols>
    <col min="1" max="1" width="7.5703125" style="138" bestFit="1" customWidth="1"/>
    <col min="2" max="2" width="37.5703125" style="136" customWidth="1"/>
    <col min="3" max="3" width="10.85546875" style="138" bestFit="1" customWidth="1"/>
    <col min="4" max="5" width="17.85546875" style="138" bestFit="1" customWidth="1"/>
    <col min="6" max="6" width="17.28515625" style="138" customWidth="1"/>
    <col min="7" max="7" width="19.140625" style="1" hidden="1" customWidth="1"/>
    <col min="8" max="8" width="9.140625" style="1" customWidth="1"/>
    <col min="9" max="256" width="9.140625" style="1"/>
    <col min="257" max="257" width="7.5703125" style="1" bestFit="1" customWidth="1"/>
    <col min="258" max="258" width="37.5703125" style="1" customWidth="1"/>
    <col min="259" max="259" width="10.85546875" style="1" bestFit="1" customWidth="1"/>
    <col min="260" max="261" width="17.85546875" style="1" bestFit="1" customWidth="1"/>
    <col min="262" max="262" width="17.28515625" style="1" customWidth="1"/>
    <col min="263" max="263" width="0" style="1" hidden="1" customWidth="1"/>
    <col min="264" max="264" width="9.140625" style="1" customWidth="1"/>
    <col min="265" max="512" width="9.140625" style="1"/>
    <col min="513" max="513" width="7.5703125" style="1" bestFit="1" customWidth="1"/>
    <col min="514" max="514" width="37.5703125" style="1" customWidth="1"/>
    <col min="515" max="515" width="10.85546875" style="1" bestFit="1" customWidth="1"/>
    <col min="516" max="517" width="17.85546875" style="1" bestFit="1" customWidth="1"/>
    <col min="518" max="518" width="17.28515625" style="1" customWidth="1"/>
    <col min="519" max="519" width="0" style="1" hidden="1" customWidth="1"/>
    <col min="520" max="520" width="9.140625" style="1" customWidth="1"/>
    <col min="521" max="768" width="9.140625" style="1"/>
    <col min="769" max="769" width="7.5703125" style="1" bestFit="1" customWidth="1"/>
    <col min="770" max="770" width="37.5703125" style="1" customWidth="1"/>
    <col min="771" max="771" width="10.85546875" style="1" bestFit="1" customWidth="1"/>
    <col min="772" max="773" width="17.85546875" style="1" bestFit="1" customWidth="1"/>
    <col min="774" max="774" width="17.28515625" style="1" customWidth="1"/>
    <col min="775" max="775" width="0" style="1" hidden="1" customWidth="1"/>
    <col min="776" max="776" width="9.140625" style="1" customWidth="1"/>
    <col min="777" max="1024" width="9.140625" style="1"/>
    <col min="1025" max="1025" width="7.5703125" style="1" bestFit="1" customWidth="1"/>
    <col min="1026" max="1026" width="37.5703125" style="1" customWidth="1"/>
    <col min="1027" max="1027" width="10.85546875" style="1" bestFit="1" customWidth="1"/>
    <col min="1028" max="1029" width="17.85546875" style="1" bestFit="1" customWidth="1"/>
    <col min="1030" max="1030" width="17.28515625" style="1" customWidth="1"/>
    <col min="1031" max="1031" width="0" style="1" hidden="1" customWidth="1"/>
    <col min="1032" max="1032" width="9.140625" style="1" customWidth="1"/>
    <col min="1033" max="1280" width="9.140625" style="1"/>
    <col min="1281" max="1281" width="7.5703125" style="1" bestFit="1" customWidth="1"/>
    <col min="1282" max="1282" width="37.5703125" style="1" customWidth="1"/>
    <col min="1283" max="1283" width="10.85546875" style="1" bestFit="1" customWidth="1"/>
    <col min="1284" max="1285" width="17.85546875" style="1" bestFit="1" customWidth="1"/>
    <col min="1286" max="1286" width="17.28515625" style="1" customWidth="1"/>
    <col min="1287" max="1287" width="0" style="1" hidden="1" customWidth="1"/>
    <col min="1288" max="1288" width="9.140625" style="1" customWidth="1"/>
    <col min="1289" max="1536" width="9.140625" style="1"/>
    <col min="1537" max="1537" width="7.5703125" style="1" bestFit="1" customWidth="1"/>
    <col min="1538" max="1538" width="37.5703125" style="1" customWidth="1"/>
    <col min="1539" max="1539" width="10.85546875" style="1" bestFit="1" customWidth="1"/>
    <col min="1540" max="1541" width="17.85546875" style="1" bestFit="1" customWidth="1"/>
    <col min="1542" max="1542" width="17.28515625" style="1" customWidth="1"/>
    <col min="1543" max="1543" width="0" style="1" hidden="1" customWidth="1"/>
    <col min="1544" max="1544" width="9.140625" style="1" customWidth="1"/>
    <col min="1545" max="1792" width="9.140625" style="1"/>
    <col min="1793" max="1793" width="7.5703125" style="1" bestFit="1" customWidth="1"/>
    <col min="1794" max="1794" width="37.5703125" style="1" customWidth="1"/>
    <col min="1795" max="1795" width="10.85546875" style="1" bestFit="1" customWidth="1"/>
    <col min="1796" max="1797" width="17.85546875" style="1" bestFit="1" customWidth="1"/>
    <col min="1798" max="1798" width="17.28515625" style="1" customWidth="1"/>
    <col min="1799" max="1799" width="0" style="1" hidden="1" customWidth="1"/>
    <col min="1800" max="1800" width="9.140625" style="1" customWidth="1"/>
    <col min="1801" max="2048" width="9.140625" style="1"/>
    <col min="2049" max="2049" width="7.5703125" style="1" bestFit="1" customWidth="1"/>
    <col min="2050" max="2050" width="37.5703125" style="1" customWidth="1"/>
    <col min="2051" max="2051" width="10.85546875" style="1" bestFit="1" customWidth="1"/>
    <col min="2052" max="2053" width="17.85546875" style="1" bestFit="1" customWidth="1"/>
    <col min="2054" max="2054" width="17.28515625" style="1" customWidth="1"/>
    <col min="2055" max="2055" width="0" style="1" hidden="1" customWidth="1"/>
    <col min="2056" max="2056" width="9.140625" style="1" customWidth="1"/>
    <col min="2057" max="2304" width="9.140625" style="1"/>
    <col min="2305" max="2305" width="7.5703125" style="1" bestFit="1" customWidth="1"/>
    <col min="2306" max="2306" width="37.5703125" style="1" customWidth="1"/>
    <col min="2307" max="2307" width="10.85546875" style="1" bestFit="1" customWidth="1"/>
    <col min="2308" max="2309" width="17.85546875" style="1" bestFit="1" customWidth="1"/>
    <col min="2310" max="2310" width="17.28515625" style="1" customWidth="1"/>
    <col min="2311" max="2311" width="0" style="1" hidden="1" customWidth="1"/>
    <col min="2312" max="2312" width="9.140625" style="1" customWidth="1"/>
    <col min="2313" max="2560" width="9.140625" style="1"/>
    <col min="2561" max="2561" width="7.5703125" style="1" bestFit="1" customWidth="1"/>
    <col min="2562" max="2562" width="37.5703125" style="1" customWidth="1"/>
    <col min="2563" max="2563" width="10.85546875" style="1" bestFit="1" customWidth="1"/>
    <col min="2564" max="2565" width="17.85546875" style="1" bestFit="1" customWidth="1"/>
    <col min="2566" max="2566" width="17.28515625" style="1" customWidth="1"/>
    <col min="2567" max="2567" width="0" style="1" hidden="1" customWidth="1"/>
    <col min="2568" max="2568" width="9.140625" style="1" customWidth="1"/>
    <col min="2569" max="2816" width="9.140625" style="1"/>
    <col min="2817" max="2817" width="7.5703125" style="1" bestFit="1" customWidth="1"/>
    <col min="2818" max="2818" width="37.5703125" style="1" customWidth="1"/>
    <col min="2819" max="2819" width="10.85546875" style="1" bestFit="1" customWidth="1"/>
    <col min="2820" max="2821" width="17.85546875" style="1" bestFit="1" customWidth="1"/>
    <col min="2822" max="2822" width="17.28515625" style="1" customWidth="1"/>
    <col min="2823" max="2823" width="0" style="1" hidden="1" customWidth="1"/>
    <col min="2824" max="2824" width="9.140625" style="1" customWidth="1"/>
    <col min="2825" max="3072" width="9.140625" style="1"/>
    <col min="3073" max="3073" width="7.5703125" style="1" bestFit="1" customWidth="1"/>
    <col min="3074" max="3074" width="37.5703125" style="1" customWidth="1"/>
    <col min="3075" max="3075" width="10.85546875" style="1" bestFit="1" customWidth="1"/>
    <col min="3076" max="3077" width="17.85546875" style="1" bestFit="1" customWidth="1"/>
    <col min="3078" max="3078" width="17.28515625" style="1" customWidth="1"/>
    <col min="3079" max="3079" width="0" style="1" hidden="1" customWidth="1"/>
    <col min="3080" max="3080" width="9.140625" style="1" customWidth="1"/>
    <col min="3081" max="3328" width="9.140625" style="1"/>
    <col min="3329" max="3329" width="7.5703125" style="1" bestFit="1" customWidth="1"/>
    <col min="3330" max="3330" width="37.5703125" style="1" customWidth="1"/>
    <col min="3331" max="3331" width="10.85546875" style="1" bestFit="1" customWidth="1"/>
    <col min="3332" max="3333" width="17.85546875" style="1" bestFit="1" customWidth="1"/>
    <col min="3334" max="3334" width="17.28515625" style="1" customWidth="1"/>
    <col min="3335" max="3335" width="0" style="1" hidden="1" customWidth="1"/>
    <col min="3336" max="3336" width="9.140625" style="1" customWidth="1"/>
    <col min="3337" max="3584" width="9.140625" style="1"/>
    <col min="3585" max="3585" width="7.5703125" style="1" bestFit="1" customWidth="1"/>
    <col min="3586" max="3586" width="37.5703125" style="1" customWidth="1"/>
    <col min="3587" max="3587" width="10.85546875" style="1" bestFit="1" customWidth="1"/>
    <col min="3588" max="3589" width="17.85546875" style="1" bestFit="1" customWidth="1"/>
    <col min="3590" max="3590" width="17.28515625" style="1" customWidth="1"/>
    <col min="3591" max="3591" width="0" style="1" hidden="1" customWidth="1"/>
    <col min="3592" max="3592" width="9.140625" style="1" customWidth="1"/>
    <col min="3593" max="3840" width="9.140625" style="1"/>
    <col min="3841" max="3841" width="7.5703125" style="1" bestFit="1" customWidth="1"/>
    <col min="3842" max="3842" width="37.5703125" style="1" customWidth="1"/>
    <col min="3843" max="3843" width="10.85546875" style="1" bestFit="1" customWidth="1"/>
    <col min="3844" max="3845" width="17.85546875" style="1" bestFit="1" customWidth="1"/>
    <col min="3846" max="3846" width="17.28515625" style="1" customWidth="1"/>
    <col min="3847" max="3847" width="0" style="1" hidden="1" customWidth="1"/>
    <col min="3848" max="3848" width="9.140625" style="1" customWidth="1"/>
    <col min="3849" max="4096" width="9.140625" style="1"/>
    <col min="4097" max="4097" width="7.5703125" style="1" bestFit="1" customWidth="1"/>
    <col min="4098" max="4098" width="37.5703125" style="1" customWidth="1"/>
    <col min="4099" max="4099" width="10.85546875" style="1" bestFit="1" customWidth="1"/>
    <col min="4100" max="4101" width="17.85546875" style="1" bestFit="1" customWidth="1"/>
    <col min="4102" max="4102" width="17.28515625" style="1" customWidth="1"/>
    <col min="4103" max="4103" width="0" style="1" hidden="1" customWidth="1"/>
    <col min="4104" max="4104" width="9.140625" style="1" customWidth="1"/>
    <col min="4105" max="4352" width="9.140625" style="1"/>
    <col min="4353" max="4353" width="7.5703125" style="1" bestFit="1" customWidth="1"/>
    <col min="4354" max="4354" width="37.5703125" style="1" customWidth="1"/>
    <col min="4355" max="4355" width="10.85546875" style="1" bestFit="1" customWidth="1"/>
    <col min="4356" max="4357" width="17.85546875" style="1" bestFit="1" customWidth="1"/>
    <col min="4358" max="4358" width="17.28515625" style="1" customWidth="1"/>
    <col min="4359" max="4359" width="0" style="1" hidden="1" customWidth="1"/>
    <col min="4360" max="4360" width="9.140625" style="1" customWidth="1"/>
    <col min="4361" max="4608" width="9.140625" style="1"/>
    <col min="4609" max="4609" width="7.5703125" style="1" bestFit="1" customWidth="1"/>
    <col min="4610" max="4610" width="37.5703125" style="1" customWidth="1"/>
    <col min="4611" max="4611" width="10.85546875" style="1" bestFit="1" customWidth="1"/>
    <col min="4612" max="4613" width="17.85546875" style="1" bestFit="1" customWidth="1"/>
    <col min="4614" max="4614" width="17.28515625" style="1" customWidth="1"/>
    <col min="4615" max="4615" width="0" style="1" hidden="1" customWidth="1"/>
    <col min="4616" max="4616" width="9.140625" style="1" customWidth="1"/>
    <col min="4617" max="4864" width="9.140625" style="1"/>
    <col min="4865" max="4865" width="7.5703125" style="1" bestFit="1" customWidth="1"/>
    <col min="4866" max="4866" width="37.5703125" style="1" customWidth="1"/>
    <col min="4867" max="4867" width="10.85546875" style="1" bestFit="1" customWidth="1"/>
    <col min="4868" max="4869" width="17.85546875" style="1" bestFit="1" customWidth="1"/>
    <col min="4870" max="4870" width="17.28515625" style="1" customWidth="1"/>
    <col min="4871" max="4871" width="0" style="1" hidden="1" customWidth="1"/>
    <col min="4872" max="4872" width="9.140625" style="1" customWidth="1"/>
    <col min="4873" max="5120" width="9.140625" style="1"/>
    <col min="5121" max="5121" width="7.5703125" style="1" bestFit="1" customWidth="1"/>
    <col min="5122" max="5122" width="37.5703125" style="1" customWidth="1"/>
    <col min="5123" max="5123" width="10.85546875" style="1" bestFit="1" customWidth="1"/>
    <col min="5124" max="5125" width="17.85546875" style="1" bestFit="1" customWidth="1"/>
    <col min="5126" max="5126" width="17.28515625" style="1" customWidth="1"/>
    <col min="5127" max="5127" width="0" style="1" hidden="1" customWidth="1"/>
    <col min="5128" max="5128" width="9.140625" style="1" customWidth="1"/>
    <col min="5129" max="5376" width="9.140625" style="1"/>
    <col min="5377" max="5377" width="7.5703125" style="1" bestFit="1" customWidth="1"/>
    <col min="5378" max="5378" width="37.5703125" style="1" customWidth="1"/>
    <col min="5379" max="5379" width="10.85546875" style="1" bestFit="1" customWidth="1"/>
    <col min="5380" max="5381" width="17.85546875" style="1" bestFit="1" customWidth="1"/>
    <col min="5382" max="5382" width="17.28515625" style="1" customWidth="1"/>
    <col min="5383" max="5383" width="0" style="1" hidden="1" customWidth="1"/>
    <col min="5384" max="5384" width="9.140625" style="1" customWidth="1"/>
    <col min="5385" max="5632" width="9.140625" style="1"/>
    <col min="5633" max="5633" width="7.5703125" style="1" bestFit="1" customWidth="1"/>
    <col min="5634" max="5634" width="37.5703125" style="1" customWidth="1"/>
    <col min="5635" max="5635" width="10.85546875" style="1" bestFit="1" customWidth="1"/>
    <col min="5636" max="5637" width="17.85546875" style="1" bestFit="1" customWidth="1"/>
    <col min="5638" max="5638" width="17.28515625" style="1" customWidth="1"/>
    <col min="5639" max="5639" width="0" style="1" hidden="1" customWidth="1"/>
    <col min="5640" max="5640" width="9.140625" style="1" customWidth="1"/>
    <col min="5641" max="5888" width="9.140625" style="1"/>
    <col min="5889" max="5889" width="7.5703125" style="1" bestFit="1" customWidth="1"/>
    <col min="5890" max="5890" width="37.5703125" style="1" customWidth="1"/>
    <col min="5891" max="5891" width="10.85546875" style="1" bestFit="1" customWidth="1"/>
    <col min="5892" max="5893" width="17.85546875" style="1" bestFit="1" customWidth="1"/>
    <col min="5894" max="5894" width="17.28515625" style="1" customWidth="1"/>
    <col min="5895" max="5895" width="0" style="1" hidden="1" customWidth="1"/>
    <col min="5896" max="5896" width="9.140625" style="1" customWidth="1"/>
    <col min="5897" max="6144" width="9.140625" style="1"/>
    <col min="6145" max="6145" width="7.5703125" style="1" bestFit="1" customWidth="1"/>
    <col min="6146" max="6146" width="37.5703125" style="1" customWidth="1"/>
    <col min="6147" max="6147" width="10.85546875" style="1" bestFit="1" customWidth="1"/>
    <col min="6148" max="6149" width="17.85546875" style="1" bestFit="1" customWidth="1"/>
    <col min="6150" max="6150" width="17.28515625" style="1" customWidth="1"/>
    <col min="6151" max="6151" width="0" style="1" hidden="1" customWidth="1"/>
    <col min="6152" max="6152" width="9.140625" style="1" customWidth="1"/>
    <col min="6153" max="6400" width="9.140625" style="1"/>
    <col min="6401" max="6401" width="7.5703125" style="1" bestFit="1" customWidth="1"/>
    <col min="6402" max="6402" width="37.5703125" style="1" customWidth="1"/>
    <col min="6403" max="6403" width="10.85546875" style="1" bestFit="1" customWidth="1"/>
    <col min="6404" max="6405" width="17.85546875" style="1" bestFit="1" customWidth="1"/>
    <col min="6406" max="6406" width="17.28515625" style="1" customWidth="1"/>
    <col min="6407" max="6407" width="0" style="1" hidden="1" customWidth="1"/>
    <col min="6408" max="6408" width="9.140625" style="1" customWidth="1"/>
    <col min="6409" max="6656" width="9.140625" style="1"/>
    <col min="6657" max="6657" width="7.5703125" style="1" bestFit="1" customWidth="1"/>
    <col min="6658" max="6658" width="37.5703125" style="1" customWidth="1"/>
    <col min="6659" max="6659" width="10.85546875" style="1" bestFit="1" customWidth="1"/>
    <col min="6660" max="6661" width="17.85546875" style="1" bestFit="1" customWidth="1"/>
    <col min="6662" max="6662" width="17.28515625" style="1" customWidth="1"/>
    <col min="6663" max="6663" width="0" style="1" hidden="1" customWidth="1"/>
    <col min="6664" max="6664" width="9.140625" style="1" customWidth="1"/>
    <col min="6665" max="6912" width="9.140625" style="1"/>
    <col min="6913" max="6913" width="7.5703125" style="1" bestFit="1" customWidth="1"/>
    <col min="6914" max="6914" width="37.5703125" style="1" customWidth="1"/>
    <col min="6915" max="6915" width="10.85546875" style="1" bestFit="1" customWidth="1"/>
    <col min="6916" max="6917" width="17.85546875" style="1" bestFit="1" customWidth="1"/>
    <col min="6918" max="6918" width="17.28515625" style="1" customWidth="1"/>
    <col min="6919" max="6919" width="0" style="1" hidden="1" customWidth="1"/>
    <col min="6920" max="6920" width="9.140625" style="1" customWidth="1"/>
    <col min="6921" max="7168" width="9.140625" style="1"/>
    <col min="7169" max="7169" width="7.5703125" style="1" bestFit="1" customWidth="1"/>
    <col min="7170" max="7170" width="37.5703125" style="1" customWidth="1"/>
    <col min="7171" max="7171" width="10.85546875" style="1" bestFit="1" customWidth="1"/>
    <col min="7172" max="7173" width="17.85546875" style="1" bestFit="1" customWidth="1"/>
    <col min="7174" max="7174" width="17.28515625" style="1" customWidth="1"/>
    <col min="7175" max="7175" width="0" style="1" hidden="1" customWidth="1"/>
    <col min="7176" max="7176" width="9.140625" style="1" customWidth="1"/>
    <col min="7177" max="7424" width="9.140625" style="1"/>
    <col min="7425" max="7425" width="7.5703125" style="1" bestFit="1" customWidth="1"/>
    <col min="7426" max="7426" width="37.5703125" style="1" customWidth="1"/>
    <col min="7427" max="7427" width="10.85546875" style="1" bestFit="1" customWidth="1"/>
    <col min="7428" max="7429" width="17.85546875" style="1" bestFit="1" customWidth="1"/>
    <col min="7430" max="7430" width="17.28515625" style="1" customWidth="1"/>
    <col min="7431" max="7431" width="0" style="1" hidden="1" customWidth="1"/>
    <col min="7432" max="7432" width="9.140625" style="1" customWidth="1"/>
    <col min="7433" max="7680" width="9.140625" style="1"/>
    <col min="7681" max="7681" width="7.5703125" style="1" bestFit="1" customWidth="1"/>
    <col min="7682" max="7682" width="37.5703125" style="1" customWidth="1"/>
    <col min="7683" max="7683" width="10.85546875" style="1" bestFit="1" customWidth="1"/>
    <col min="7684" max="7685" width="17.85546875" style="1" bestFit="1" customWidth="1"/>
    <col min="7686" max="7686" width="17.28515625" style="1" customWidth="1"/>
    <col min="7687" max="7687" width="0" style="1" hidden="1" customWidth="1"/>
    <col min="7688" max="7688" width="9.140625" style="1" customWidth="1"/>
    <col min="7689" max="7936" width="9.140625" style="1"/>
    <col min="7937" max="7937" width="7.5703125" style="1" bestFit="1" customWidth="1"/>
    <col min="7938" max="7938" width="37.5703125" style="1" customWidth="1"/>
    <col min="7939" max="7939" width="10.85546875" style="1" bestFit="1" customWidth="1"/>
    <col min="7940" max="7941" width="17.85546875" style="1" bestFit="1" customWidth="1"/>
    <col min="7942" max="7942" width="17.28515625" style="1" customWidth="1"/>
    <col min="7943" max="7943" width="0" style="1" hidden="1" customWidth="1"/>
    <col min="7944" max="7944" width="9.140625" style="1" customWidth="1"/>
    <col min="7945" max="8192" width="9.140625" style="1"/>
    <col min="8193" max="8193" width="7.5703125" style="1" bestFit="1" customWidth="1"/>
    <col min="8194" max="8194" width="37.5703125" style="1" customWidth="1"/>
    <col min="8195" max="8195" width="10.85546875" style="1" bestFit="1" customWidth="1"/>
    <col min="8196" max="8197" width="17.85546875" style="1" bestFit="1" customWidth="1"/>
    <col min="8198" max="8198" width="17.28515625" style="1" customWidth="1"/>
    <col min="8199" max="8199" width="0" style="1" hidden="1" customWidth="1"/>
    <col min="8200" max="8200" width="9.140625" style="1" customWidth="1"/>
    <col min="8201" max="8448" width="9.140625" style="1"/>
    <col min="8449" max="8449" width="7.5703125" style="1" bestFit="1" customWidth="1"/>
    <col min="8450" max="8450" width="37.5703125" style="1" customWidth="1"/>
    <col min="8451" max="8451" width="10.85546875" style="1" bestFit="1" customWidth="1"/>
    <col min="8452" max="8453" width="17.85546875" style="1" bestFit="1" customWidth="1"/>
    <col min="8454" max="8454" width="17.28515625" style="1" customWidth="1"/>
    <col min="8455" max="8455" width="0" style="1" hidden="1" customWidth="1"/>
    <col min="8456" max="8456" width="9.140625" style="1" customWidth="1"/>
    <col min="8457" max="8704" width="9.140625" style="1"/>
    <col min="8705" max="8705" width="7.5703125" style="1" bestFit="1" customWidth="1"/>
    <col min="8706" max="8706" width="37.5703125" style="1" customWidth="1"/>
    <col min="8707" max="8707" width="10.85546875" style="1" bestFit="1" customWidth="1"/>
    <col min="8708" max="8709" width="17.85546875" style="1" bestFit="1" customWidth="1"/>
    <col min="8710" max="8710" width="17.28515625" style="1" customWidth="1"/>
    <col min="8711" max="8711" width="0" style="1" hidden="1" customWidth="1"/>
    <col min="8712" max="8712" width="9.140625" style="1" customWidth="1"/>
    <col min="8713" max="8960" width="9.140625" style="1"/>
    <col min="8961" max="8961" width="7.5703125" style="1" bestFit="1" customWidth="1"/>
    <col min="8962" max="8962" width="37.5703125" style="1" customWidth="1"/>
    <col min="8963" max="8963" width="10.85546875" style="1" bestFit="1" customWidth="1"/>
    <col min="8964" max="8965" width="17.85546875" style="1" bestFit="1" customWidth="1"/>
    <col min="8966" max="8966" width="17.28515625" style="1" customWidth="1"/>
    <col min="8967" max="8967" width="0" style="1" hidden="1" customWidth="1"/>
    <col min="8968" max="8968" width="9.140625" style="1" customWidth="1"/>
    <col min="8969" max="9216" width="9.140625" style="1"/>
    <col min="9217" max="9217" width="7.5703125" style="1" bestFit="1" customWidth="1"/>
    <col min="9218" max="9218" width="37.5703125" style="1" customWidth="1"/>
    <col min="9219" max="9219" width="10.85546875" style="1" bestFit="1" customWidth="1"/>
    <col min="9220" max="9221" width="17.85546875" style="1" bestFit="1" customWidth="1"/>
    <col min="9222" max="9222" width="17.28515625" style="1" customWidth="1"/>
    <col min="9223" max="9223" width="0" style="1" hidden="1" customWidth="1"/>
    <col min="9224" max="9224" width="9.140625" style="1" customWidth="1"/>
    <col min="9225" max="9472" width="9.140625" style="1"/>
    <col min="9473" max="9473" width="7.5703125" style="1" bestFit="1" customWidth="1"/>
    <col min="9474" max="9474" width="37.5703125" style="1" customWidth="1"/>
    <col min="9475" max="9475" width="10.85546875" style="1" bestFit="1" customWidth="1"/>
    <col min="9476" max="9477" width="17.85546875" style="1" bestFit="1" customWidth="1"/>
    <col min="9478" max="9478" width="17.28515625" style="1" customWidth="1"/>
    <col min="9479" max="9479" width="0" style="1" hidden="1" customWidth="1"/>
    <col min="9480" max="9480" width="9.140625" style="1" customWidth="1"/>
    <col min="9481" max="9728" width="9.140625" style="1"/>
    <col min="9729" max="9729" width="7.5703125" style="1" bestFit="1" customWidth="1"/>
    <col min="9730" max="9730" width="37.5703125" style="1" customWidth="1"/>
    <col min="9731" max="9731" width="10.85546875" style="1" bestFit="1" customWidth="1"/>
    <col min="9732" max="9733" width="17.85546875" style="1" bestFit="1" customWidth="1"/>
    <col min="9734" max="9734" width="17.28515625" style="1" customWidth="1"/>
    <col min="9735" max="9735" width="0" style="1" hidden="1" customWidth="1"/>
    <col min="9736" max="9736" width="9.140625" style="1" customWidth="1"/>
    <col min="9737" max="9984" width="9.140625" style="1"/>
    <col min="9985" max="9985" width="7.5703125" style="1" bestFit="1" customWidth="1"/>
    <col min="9986" max="9986" width="37.5703125" style="1" customWidth="1"/>
    <col min="9987" max="9987" width="10.85546875" style="1" bestFit="1" customWidth="1"/>
    <col min="9988" max="9989" width="17.85546875" style="1" bestFit="1" customWidth="1"/>
    <col min="9990" max="9990" width="17.28515625" style="1" customWidth="1"/>
    <col min="9991" max="9991" width="0" style="1" hidden="1" customWidth="1"/>
    <col min="9992" max="9992" width="9.140625" style="1" customWidth="1"/>
    <col min="9993" max="10240" width="9.140625" style="1"/>
    <col min="10241" max="10241" width="7.5703125" style="1" bestFit="1" customWidth="1"/>
    <col min="10242" max="10242" width="37.5703125" style="1" customWidth="1"/>
    <col min="10243" max="10243" width="10.85546875" style="1" bestFit="1" customWidth="1"/>
    <col min="10244" max="10245" width="17.85546875" style="1" bestFit="1" customWidth="1"/>
    <col min="10246" max="10246" width="17.28515625" style="1" customWidth="1"/>
    <col min="10247" max="10247" width="0" style="1" hidden="1" customWidth="1"/>
    <col min="10248" max="10248" width="9.140625" style="1" customWidth="1"/>
    <col min="10249" max="10496" width="9.140625" style="1"/>
    <col min="10497" max="10497" width="7.5703125" style="1" bestFit="1" customWidth="1"/>
    <col min="10498" max="10498" width="37.5703125" style="1" customWidth="1"/>
    <col min="10499" max="10499" width="10.85546875" style="1" bestFit="1" customWidth="1"/>
    <col min="10500" max="10501" width="17.85546875" style="1" bestFit="1" customWidth="1"/>
    <col min="10502" max="10502" width="17.28515625" style="1" customWidth="1"/>
    <col min="10503" max="10503" width="0" style="1" hidden="1" customWidth="1"/>
    <col min="10504" max="10504" width="9.140625" style="1" customWidth="1"/>
    <col min="10505" max="10752" width="9.140625" style="1"/>
    <col min="10753" max="10753" width="7.5703125" style="1" bestFit="1" customWidth="1"/>
    <col min="10754" max="10754" width="37.5703125" style="1" customWidth="1"/>
    <col min="10755" max="10755" width="10.85546875" style="1" bestFit="1" customWidth="1"/>
    <col min="10756" max="10757" width="17.85546875" style="1" bestFit="1" customWidth="1"/>
    <col min="10758" max="10758" width="17.28515625" style="1" customWidth="1"/>
    <col min="10759" max="10759" width="0" style="1" hidden="1" customWidth="1"/>
    <col min="10760" max="10760" width="9.140625" style="1" customWidth="1"/>
    <col min="10761" max="11008" width="9.140625" style="1"/>
    <col min="11009" max="11009" width="7.5703125" style="1" bestFit="1" customWidth="1"/>
    <col min="11010" max="11010" width="37.5703125" style="1" customWidth="1"/>
    <col min="11011" max="11011" width="10.85546875" style="1" bestFit="1" customWidth="1"/>
    <col min="11012" max="11013" width="17.85546875" style="1" bestFit="1" customWidth="1"/>
    <col min="11014" max="11014" width="17.28515625" style="1" customWidth="1"/>
    <col min="11015" max="11015" width="0" style="1" hidden="1" customWidth="1"/>
    <col min="11016" max="11016" width="9.140625" style="1" customWidth="1"/>
    <col min="11017" max="11264" width="9.140625" style="1"/>
    <col min="11265" max="11265" width="7.5703125" style="1" bestFit="1" customWidth="1"/>
    <col min="11266" max="11266" width="37.5703125" style="1" customWidth="1"/>
    <col min="11267" max="11267" width="10.85546875" style="1" bestFit="1" customWidth="1"/>
    <col min="11268" max="11269" width="17.85546875" style="1" bestFit="1" customWidth="1"/>
    <col min="11270" max="11270" width="17.28515625" style="1" customWidth="1"/>
    <col min="11271" max="11271" width="0" style="1" hidden="1" customWidth="1"/>
    <col min="11272" max="11272" width="9.140625" style="1" customWidth="1"/>
    <col min="11273" max="11520" width="9.140625" style="1"/>
    <col min="11521" max="11521" width="7.5703125" style="1" bestFit="1" customWidth="1"/>
    <col min="11522" max="11522" width="37.5703125" style="1" customWidth="1"/>
    <col min="11523" max="11523" width="10.85546875" style="1" bestFit="1" customWidth="1"/>
    <col min="11524" max="11525" width="17.85546875" style="1" bestFit="1" customWidth="1"/>
    <col min="11526" max="11526" width="17.28515625" style="1" customWidth="1"/>
    <col min="11527" max="11527" width="0" style="1" hidden="1" customWidth="1"/>
    <col min="11528" max="11528" width="9.140625" style="1" customWidth="1"/>
    <col min="11529" max="11776" width="9.140625" style="1"/>
    <col min="11777" max="11777" width="7.5703125" style="1" bestFit="1" customWidth="1"/>
    <col min="11778" max="11778" width="37.5703125" style="1" customWidth="1"/>
    <col min="11779" max="11779" width="10.85546875" style="1" bestFit="1" customWidth="1"/>
    <col min="11780" max="11781" width="17.85546875" style="1" bestFit="1" customWidth="1"/>
    <col min="11782" max="11782" width="17.28515625" style="1" customWidth="1"/>
    <col min="11783" max="11783" width="0" style="1" hidden="1" customWidth="1"/>
    <col min="11784" max="11784" width="9.140625" style="1" customWidth="1"/>
    <col min="11785" max="12032" width="9.140625" style="1"/>
    <col min="12033" max="12033" width="7.5703125" style="1" bestFit="1" customWidth="1"/>
    <col min="12034" max="12034" width="37.5703125" style="1" customWidth="1"/>
    <col min="12035" max="12035" width="10.85546875" style="1" bestFit="1" customWidth="1"/>
    <col min="12036" max="12037" width="17.85546875" style="1" bestFit="1" customWidth="1"/>
    <col min="12038" max="12038" width="17.28515625" style="1" customWidth="1"/>
    <col min="12039" max="12039" width="0" style="1" hidden="1" customWidth="1"/>
    <col min="12040" max="12040" width="9.140625" style="1" customWidth="1"/>
    <col min="12041" max="12288" width="9.140625" style="1"/>
    <col min="12289" max="12289" width="7.5703125" style="1" bestFit="1" customWidth="1"/>
    <col min="12290" max="12290" width="37.5703125" style="1" customWidth="1"/>
    <col min="12291" max="12291" width="10.85546875" style="1" bestFit="1" customWidth="1"/>
    <col min="12292" max="12293" width="17.85546875" style="1" bestFit="1" customWidth="1"/>
    <col min="12294" max="12294" width="17.28515625" style="1" customWidth="1"/>
    <col min="12295" max="12295" width="0" style="1" hidden="1" customWidth="1"/>
    <col min="12296" max="12296" width="9.140625" style="1" customWidth="1"/>
    <col min="12297" max="12544" width="9.140625" style="1"/>
    <col min="12545" max="12545" width="7.5703125" style="1" bestFit="1" customWidth="1"/>
    <col min="12546" max="12546" width="37.5703125" style="1" customWidth="1"/>
    <col min="12547" max="12547" width="10.85546875" style="1" bestFit="1" customWidth="1"/>
    <col min="12548" max="12549" width="17.85546875" style="1" bestFit="1" customWidth="1"/>
    <col min="12550" max="12550" width="17.28515625" style="1" customWidth="1"/>
    <col min="12551" max="12551" width="0" style="1" hidden="1" customWidth="1"/>
    <col min="12552" max="12552" width="9.140625" style="1" customWidth="1"/>
    <col min="12553" max="12800" width="9.140625" style="1"/>
    <col min="12801" max="12801" width="7.5703125" style="1" bestFit="1" customWidth="1"/>
    <col min="12802" max="12802" width="37.5703125" style="1" customWidth="1"/>
    <col min="12803" max="12803" width="10.85546875" style="1" bestFit="1" customWidth="1"/>
    <col min="12804" max="12805" width="17.85546875" style="1" bestFit="1" customWidth="1"/>
    <col min="12806" max="12806" width="17.28515625" style="1" customWidth="1"/>
    <col min="12807" max="12807" width="0" style="1" hidden="1" customWidth="1"/>
    <col min="12808" max="12808" width="9.140625" style="1" customWidth="1"/>
    <col min="12809" max="13056" width="9.140625" style="1"/>
    <col min="13057" max="13057" width="7.5703125" style="1" bestFit="1" customWidth="1"/>
    <col min="13058" max="13058" width="37.5703125" style="1" customWidth="1"/>
    <col min="13059" max="13059" width="10.85546875" style="1" bestFit="1" customWidth="1"/>
    <col min="13060" max="13061" width="17.85546875" style="1" bestFit="1" customWidth="1"/>
    <col min="13062" max="13062" width="17.28515625" style="1" customWidth="1"/>
    <col min="13063" max="13063" width="0" style="1" hidden="1" customWidth="1"/>
    <col min="13064" max="13064" width="9.140625" style="1" customWidth="1"/>
    <col min="13065" max="13312" width="9.140625" style="1"/>
    <col min="13313" max="13313" width="7.5703125" style="1" bestFit="1" customWidth="1"/>
    <col min="13314" max="13314" width="37.5703125" style="1" customWidth="1"/>
    <col min="13315" max="13315" width="10.85546875" style="1" bestFit="1" customWidth="1"/>
    <col min="13316" max="13317" width="17.85546875" style="1" bestFit="1" customWidth="1"/>
    <col min="13318" max="13318" width="17.28515625" style="1" customWidth="1"/>
    <col min="13319" max="13319" width="0" style="1" hidden="1" customWidth="1"/>
    <col min="13320" max="13320" width="9.140625" style="1" customWidth="1"/>
    <col min="13321" max="13568" width="9.140625" style="1"/>
    <col min="13569" max="13569" width="7.5703125" style="1" bestFit="1" customWidth="1"/>
    <col min="13570" max="13570" width="37.5703125" style="1" customWidth="1"/>
    <col min="13571" max="13571" width="10.85546875" style="1" bestFit="1" customWidth="1"/>
    <col min="13572" max="13573" width="17.85546875" style="1" bestFit="1" customWidth="1"/>
    <col min="13574" max="13574" width="17.28515625" style="1" customWidth="1"/>
    <col min="13575" max="13575" width="0" style="1" hidden="1" customWidth="1"/>
    <col min="13576" max="13576" width="9.140625" style="1" customWidth="1"/>
    <col min="13577" max="13824" width="9.140625" style="1"/>
    <col min="13825" max="13825" width="7.5703125" style="1" bestFit="1" customWidth="1"/>
    <col min="13826" max="13826" width="37.5703125" style="1" customWidth="1"/>
    <col min="13827" max="13827" width="10.85546875" style="1" bestFit="1" customWidth="1"/>
    <col min="13828" max="13829" width="17.85546875" style="1" bestFit="1" customWidth="1"/>
    <col min="13830" max="13830" width="17.28515625" style="1" customWidth="1"/>
    <col min="13831" max="13831" width="0" style="1" hidden="1" customWidth="1"/>
    <col min="13832" max="13832" width="9.140625" style="1" customWidth="1"/>
    <col min="13833" max="14080" width="9.140625" style="1"/>
    <col min="14081" max="14081" width="7.5703125" style="1" bestFit="1" customWidth="1"/>
    <col min="14082" max="14082" width="37.5703125" style="1" customWidth="1"/>
    <col min="14083" max="14083" width="10.85546875" style="1" bestFit="1" customWidth="1"/>
    <col min="14084" max="14085" width="17.85546875" style="1" bestFit="1" customWidth="1"/>
    <col min="14086" max="14086" width="17.28515625" style="1" customWidth="1"/>
    <col min="14087" max="14087" width="0" style="1" hidden="1" customWidth="1"/>
    <col min="14088" max="14088" width="9.140625" style="1" customWidth="1"/>
    <col min="14089" max="14336" width="9.140625" style="1"/>
    <col min="14337" max="14337" width="7.5703125" style="1" bestFit="1" customWidth="1"/>
    <col min="14338" max="14338" width="37.5703125" style="1" customWidth="1"/>
    <col min="14339" max="14339" width="10.85546875" style="1" bestFit="1" customWidth="1"/>
    <col min="14340" max="14341" width="17.85546875" style="1" bestFit="1" customWidth="1"/>
    <col min="14342" max="14342" width="17.28515625" style="1" customWidth="1"/>
    <col min="14343" max="14343" width="0" style="1" hidden="1" customWidth="1"/>
    <col min="14344" max="14344" width="9.140625" style="1" customWidth="1"/>
    <col min="14345" max="14592" width="9.140625" style="1"/>
    <col min="14593" max="14593" width="7.5703125" style="1" bestFit="1" customWidth="1"/>
    <col min="14594" max="14594" width="37.5703125" style="1" customWidth="1"/>
    <col min="14595" max="14595" width="10.85546875" style="1" bestFit="1" customWidth="1"/>
    <col min="14596" max="14597" width="17.85546875" style="1" bestFit="1" customWidth="1"/>
    <col min="14598" max="14598" width="17.28515625" style="1" customWidth="1"/>
    <col min="14599" max="14599" width="0" style="1" hidden="1" customWidth="1"/>
    <col min="14600" max="14600" width="9.140625" style="1" customWidth="1"/>
    <col min="14601" max="14848" width="9.140625" style="1"/>
    <col min="14849" max="14849" width="7.5703125" style="1" bestFit="1" customWidth="1"/>
    <col min="14850" max="14850" width="37.5703125" style="1" customWidth="1"/>
    <col min="14851" max="14851" width="10.85546875" style="1" bestFit="1" customWidth="1"/>
    <col min="14852" max="14853" width="17.85546875" style="1" bestFit="1" customWidth="1"/>
    <col min="14854" max="14854" width="17.28515625" style="1" customWidth="1"/>
    <col min="14855" max="14855" width="0" style="1" hidden="1" customWidth="1"/>
    <col min="14856" max="14856" width="9.140625" style="1" customWidth="1"/>
    <col min="14857" max="15104" width="9.140625" style="1"/>
    <col min="15105" max="15105" width="7.5703125" style="1" bestFit="1" customWidth="1"/>
    <col min="15106" max="15106" width="37.5703125" style="1" customWidth="1"/>
    <col min="15107" max="15107" width="10.85546875" style="1" bestFit="1" customWidth="1"/>
    <col min="15108" max="15109" width="17.85546875" style="1" bestFit="1" customWidth="1"/>
    <col min="15110" max="15110" width="17.28515625" style="1" customWidth="1"/>
    <col min="15111" max="15111" width="0" style="1" hidden="1" customWidth="1"/>
    <col min="15112" max="15112" width="9.140625" style="1" customWidth="1"/>
    <col min="15113" max="15360" width="9.140625" style="1"/>
    <col min="15361" max="15361" width="7.5703125" style="1" bestFit="1" customWidth="1"/>
    <col min="15362" max="15362" width="37.5703125" style="1" customWidth="1"/>
    <col min="15363" max="15363" width="10.85546875" style="1" bestFit="1" customWidth="1"/>
    <col min="15364" max="15365" width="17.85546875" style="1" bestFit="1" customWidth="1"/>
    <col min="15366" max="15366" width="17.28515625" style="1" customWidth="1"/>
    <col min="15367" max="15367" width="0" style="1" hidden="1" customWidth="1"/>
    <col min="15368" max="15368" width="9.140625" style="1" customWidth="1"/>
    <col min="15369" max="15616" width="9.140625" style="1"/>
    <col min="15617" max="15617" width="7.5703125" style="1" bestFit="1" customWidth="1"/>
    <col min="15618" max="15618" width="37.5703125" style="1" customWidth="1"/>
    <col min="15619" max="15619" width="10.85546875" style="1" bestFit="1" customWidth="1"/>
    <col min="15620" max="15621" width="17.85546875" style="1" bestFit="1" customWidth="1"/>
    <col min="15622" max="15622" width="17.28515625" style="1" customWidth="1"/>
    <col min="15623" max="15623" width="0" style="1" hidden="1" customWidth="1"/>
    <col min="15624" max="15624" width="9.140625" style="1" customWidth="1"/>
    <col min="15625" max="15872" width="9.140625" style="1"/>
    <col min="15873" max="15873" width="7.5703125" style="1" bestFit="1" customWidth="1"/>
    <col min="15874" max="15874" width="37.5703125" style="1" customWidth="1"/>
    <col min="15875" max="15875" width="10.85546875" style="1" bestFit="1" customWidth="1"/>
    <col min="15876" max="15877" width="17.85546875" style="1" bestFit="1" customWidth="1"/>
    <col min="15878" max="15878" width="17.28515625" style="1" customWidth="1"/>
    <col min="15879" max="15879" width="0" style="1" hidden="1" customWidth="1"/>
    <col min="15880" max="15880" width="9.140625" style="1" customWidth="1"/>
    <col min="15881" max="16128" width="9.140625" style="1"/>
    <col min="16129" max="16129" width="7.5703125" style="1" bestFit="1" customWidth="1"/>
    <col min="16130" max="16130" width="37.5703125" style="1" customWidth="1"/>
    <col min="16131" max="16131" width="10.85546875" style="1" bestFit="1" customWidth="1"/>
    <col min="16132" max="16133" width="17.85546875" style="1" bestFit="1" customWidth="1"/>
    <col min="16134" max="16134" width="17.28515625" style="1" customWidth="1"/>
    <col min="16135" max="16135" width="0" style="1" hidden="1" customWidth="1"/>
    <col min="16136" max="16136" width="9.140625" style="1" customWidth="1"/>
    <col min="16137" max="16384" width="9.140625" style="1"/>
  </cols>
  <sheetData>
    <row r="1" spans="1:7" x14ac:dyDescent="0.25">
      <c r="A1" s="135"/>
      <c r="C1" s="137"/>
      <c r="E1" s="139"/>
      <c r="F1" s="43" t="s">
        <v>3</v>
      </c>
    </row>
    <row r="2" spans="1:7" x14ac:dyDescent="0.25">
      <c r="A2" s="135"/>
      <c r="C2" s="137"/>
      <c r="E2" s="139"/>
      <c r="F2" s="44" t="s">
        <v>1</v>
      </c>
    </row>
    <row r="3" spans="1:7" x14ac:dyDescent="0.25">
      <c r="A3" s="135"/>
      <c r="C3" s="137"/>
      <c r="D3" s="140"/>
      <c r="E3" s="140"/>
      <c r="F3" s="45" t="s">
        <v>1008</v>
      </c>
    </row>
    <row r="5" spans="1:7" ht="56.25" customHeight="1" x14ac:dyDescent="0.2">
      <c r="A5" s="163" t="s">
        <v>752</v>
      </c>
      <c r="B5" s="163"/>
      <c r="C5" s="163"/>
      <c r="D5" s="163"/>
      <c r="E5" s="163"/>
      <c r="F5" s="163"/>
    </row>
    <row r="6" spans="1:7" ht="14.25" x14ac:dyDescent="0.2">
      <c r="A6" s="141"/>
      <c r="B6" s="142"/>
      <c r="C6" s="143"/>
      <c r="D6" s="143"/>
      <c r="E6" s="143"/>
      <c r="F6" s="143"/>
    </row>
    <row r="7" spans="1:7" x14ac:dyDescent="0.25">
      <c r="A7" s="144" t="s">
        <v>749</v>
      </c>
      <c r="B7" s="145"/>
      <c r="C7" s="146"/>
      <c r="D7" s="147"/>
      <c r="E7" s="147"/>
      <c r="F7" s="147" t="s">
        <v>6</v>
      </c>
    </row>
    <row r="8" spans="1:7" ht="30" x14ac:dyDescent="0.2">
      <c r="A8" s="148" t="s">
        <v>7</v>
      </c>
      <c r="B8" s="148" t="s">
        <v>8</v>
      </c>
      <c r="C8" s="149" t="s">
        <v>9</v>
      </c>
      <c r="D8" s="150" t="s">
        <v>753</v>
      </c>
      <c r="E8" s="150" t="s">
        <v>12</v>
      </c>
      <c r="F8" s="150" t="s">
        <v>754</v>
      </c>
    </row>
    <row r="9" spans="1:7" ht="30" x14ac:dyDescent="0.25">
      <c r="A9" s="151" t="s">
        <v>13</v>
      </c>
      <c r="B9" s="152" t="s">
        <v>18</v>
      </c>
      <c r="C9" s="153" t="s">
        <v>19</v>
      </c>
      <c r="D9" s="154">
        <f>SUM(D10:D17)</f>
        <v>36611700</v>
      </c>
      <c r="E9" s="154">
        <f>SUM(E10:E17)</f>
        <v>36601800</v>
      </c>
      <c r="F9" s="154">
        <f>SUM(F10:F17)</f>
        <v>36601800</v>
      </c>
      <c r="G9" s="27">
        <f>SUM(D9:F9)</f>
        <v>109815300</v>
      </c>
    </row>
    <row r="10" spans="1:7" ht="60" x14ac:dyDescent="0.25">
      <c r="A10" s="151" t="s">
        <v>14</v>
      </c>
      <c r="B10" s="152" t="s">
        <v>20</v>
      </c>
      <c r="C10" s="153" t="s">
        <v>21</v>
      </c>
      <c r="D10" s="154">
        <f>'прилож 6 (2016)'!I13</f>
        <v>982800</v>
      </c>
      <c r="E10" s="154">
        <f>'прилож 6 (2016)'!J13</f>
        <v>982800</v>
      </c>
      <c r="F10" s="154">
        <f>'прилож 6 (2016)'!K13</f>
        <v>982800</v>
      </c>
      <c r="G10" s="27">
        <f t="shared" ref="G10:G73" si="0">SUM(D10:F10)</f>
        <v>2948400</v>
      </c>
    </row>
    <row r="11" spans="1:7" ht="79.5" customHeight="1" x14ac:dyDescent="0.25">
      <c r="A11" s="151" t="s">
        <v>15</v>
      </c>
      <c r="B11" s="152" t="s">
        <v>22</v>
      </c>
      <c r="C11" s="153" t="s">
        <v>23</v>
      </c>
      <c r="D11" s="154">
        <f>'прилож 6 (2016)'!I239</f>
        <v>3963200</v>
      </c>
      <c r="E11" s="154">
        <f>'прилож 6 (2016)'!J239</f>
        <v>3963200</v>
      </c>
      <c r="F11" s="154">
        <f>'прилож 6 (2016)'!K239</f>
        <v>3963200</v>
      </c>
      <c r="G11" s="27">
        <f t="shared" si="0"/>
        <v>11889600</v>
      </c>
    </row>
    <row r="12" spans="1:7" ht="90" x14ac:dyDescent="0.25">
      <c r="A12" s="151" t="s">
        <v>16</v>
      </c>
      <c r="B12" s="152" t="s">
        <v>24</v>
      </c>
      <c r="C12" s="153" t="s">
        <v>25</v>
      </c>
      <c r="D12" s="154">
        <f>'прилож 6 (2016)'!I19</f>
        <v>17571200</v>
      </c>
      <c r="E12" s="154">
        <f>'прилож 6 (2016)'!J19</f>
        <v>17571200</v>
      </c>
      <c r="F12" s="154">
        <f>'прилож 6 (2016)'!K19</f>
        <v>17571200</v>
      </c>
      <c r="G12" s="27">
        <f t="shared" si="0"/>
        <v>52713600</v>
      </c>
    </row>
    <row r="13" spans="1:7" x14ac:dyDescent="0.25">
      <c r="A13" s="151" t="s">
        <v>17</v>
      </c>
      <c r="B13" s="152" t="s">
        <v>26</v>
      </c>
      <c r="C13" s="153" t="s">
        <v>27</v>
      </c>
      <c r="D13" s="154">
        <f>'прилож 6 (2016)'!I42</f>
        <v>9900</v>
      </c>
      <c r="E13" s="154">
        <f>'прилож 6 (2016)'!J42</f>
        <v>0</v>
      </c>
      <c r="F13" s="154">
        <f>'прилож 6 (2016)'!K42</f>
        <v>0</v>
      </c>
      <c r="G13" s="27">
        <f t="shared" si="0"/>
        <v>9900</v>
      </c>
    </row>
    <row r="14" spans="1:7" ht="60" x14ac:dyDescent="0.25">
      <c r="A14" s="151" t="s">
        <v>28</v>
      </c>
      <c r="B14" s="152" t="s">
        <v>29</v>
      </c>
      <c r="C14" s="153" t="s">
        <v>30</v>
      </c>
      <c r="D14" s="154">
        <f>'прилож 6 (2016)'!I393</f>
        <v>5733000</v>
      </c>
      <c r="E14" s="154">
        <f>'прилож 6 (2016)'!J393</f>
        <v>5733000</v>
      </c>
      <c r="F14" s="154">
        <f>'прилож 6 (2016)'!K393</f>
        <v>5733000</v>
      </c>
      <c r="G14" s="27">
        <f t="shared" si="0"/>
        <v>17199000</v>
      </c>
    </row>
    <row r="15" spans="1:7" ht="30" hidden="1" x14ac:dyDescent="0.25">
      <c r="A15" s="151" t="s">
        <v>31</v>
      </c>
      <c r="B15" s="152" t="s">
        <v>32</v>
      </c>
      <c r="C15" s="153" t="s">
        <v>33</v>
      </c>
      <c r="D15" s="154"/>
      <c r="E15" s="154"/>
      <c r="F15" s="154"/>
      <c r="G15" s="27">
        <f t="shared" si="0"/>
        <v>0</v>
      </c>
    </row>
    <row r="16" spans="1:7" x14ac:dyDescent="0.25">
      <c r="A16" s="151" t="s">
        <v>31</v>
      </c>
      <c r="B16" s="152" t="s">
        <v>35</v>
      </c>
      <c r="C16" s="153" t="s">
        <v>36</v>
      </c>
      <c r="D16" s="154">
        <f>'прилож 6 (2016)'!I48</f>
        <v>100000</v>
      </c>
      <c r="E16" s="154">
        <f>'прилож 6 (2016)'!J48</f>
        <v>100000</v>
      </c>
      <c r="F16" s="154">
        <f>'прилож 6 (2016)'!K48</f>
        <v>100000</v>
      </c>
      <c r="G16" s="27">
        <f t="shared" si="0"/>
        <v>300000</v>
      </c>
    </row>
    <row r="17" spans="1:7" x14ac:dyDescent="0.25">
      <c r="A17" s="151" t="s">
        <v>34</v>
      </c>
      <c r="B17" s="152" t="s">
        <v>38</v>
      </c>
      <c r="C17" s="153" t="s">
        <v>39</v>
      </c>
      <c r="D17" s="154">
        <f>'прилож 6 (2016)'!I54+'прилож 6 (2016)'!I252+'прилож 6 (2016)'!I404</f>
        <v>8251600</v>
      </c>
      <c r="E17" s="154">
        <f>'прилож 6 (2016)'!J54+'прилож 6 (2016)'!J252+'прилож 6 (2016)'!J404</f>
        <v>8251600</v>
      </c>
      <c r="F17" s="154">
        <f>'прилож 6 (2016)'!K54+'прилож 6 (2016)'!K252+'прилож 6 (2016)'!K404</f>
        <v>8251600</v>
      </c>
      <c r="G17" s="27">
        <f t="shared" si="0"/>
        <v>24754800</v>
      </c>
    </row>
    <row r="18" spans="1:7" x14ac:dyDescent="0.25">
      <c r="A18" s="151" t="s">
        <v>37</v>
      </c>
      <c r="B18" s="152" t="s">
        <v>41</v>
      </c>
      <c r="C18" s="153" t="s">
        <v>42</v>
      </c>
      <c r="D18" s="154">
        <f>SUM(D19:D20)</f>
        <v>1602500</v>
      </c>
      <c r="E18" s="154">
        <f>SUM(E19:E20)</f>
        <v>1520700</v>
      </c>
      <c r="F18" s="154">
        <f>SUM(F19:F20)</f>
        <v>0</v>
      </c>
      <c r="G18" s="27">
        <f t="shared" si="0"/>
        <v>3123200</v>
      </c>
    </row>
    <row r="19" spans="1:7" ht="30" x14ac:dyDescent="0.25">
      <c r="A19" s="151" t="s">
        <v>40</v>
      </c>
      <c r="B19" s="152" t="s">
        <v>44</v>
      </c>
      <c r="C19" s="153" t="s">
        <v>45</v>
      </c>
      <c r="D19" s="154">
        <f>'прилож 6 (2016)'!I411</f>
        <v>1602500</v>
      </c>
      <c r="E19" s="154">
        <f>'прилож 6 (2016)'!J411</f>
        <v>1520700</v>
      </c>
      <c r="F19" s="154">
        <f>'прилож 6 (2016)'!K411</f>
        <v>0</v>
      </c>
      <c r="G19" s="27">
        <f t="shared" si="0"/>
        <v>3123200</v>
      </c>
    </row>
    <row r="20" spans="1:7" ht="30" hidden="1" x14ac:dyDescent="0.25">
      <c r="A20" s="151" t="s">
        <v>46</v>
      </c>
      <c r="B20" s="152" t="s">
        <v>47</v>
      </c>
      <c r="C20" s="153" t="s">
        <v>48</v>
      </c>
      <c r="D20" s="154"/>
      <c r="E20" s="154"/>
      <c r="F20" s="154"/>
      <c r="G20" s="27">
        <f t="shared" si="0"/>
        <v>0</v>
      </c>
    </row>
    <row r="21" spans="1:7" ht="60" x14ac:dyDescent="0.25">
      <c r="A21" s="151" t="s">
        <v>43</v>
      </c>
      <c r="B21" s="152" t="s">
        <v>49</v>
      </c>
      <c r="C21" s="153" t="s">
        <v>50</v>
      </c>
      <c r="D21" s="154">
        <f>SUM(D22:D25)</f>
        <v>1000000</v>
      </c>
      <c r="E21" s="154">
        <f>SUM(E22:E25)</f>
        <v>1000000</v>
      </c>
      <c r="F21" s="154">
        <f>SUM(F22:F25)</f>
        <v>1000000</v>
      </c>
      <c r="G21" s="27">
        <f t="shared" si="0"/>
        <v>3000000</v>
      </c>
    </row>
    <row r="22" spans="1:7" ht="60" x14ac:dyDescent="0.25">
      <c r="A22" s="151" t="s">
        <v>46</v>
      </c>
      <c r="B22" s="152" t="s">
        <v>52</v>
      </c>
      <c r="C22" s="153" t="s">
        <v>53</v>
      </c>
      <c r="D22" s="154">
        <f>'прилож 6 (2016)'!I92</f>
        <v>1000000</v>
      </c>
      <c r="E22" s="154">
        <f>'прилож 6 (2016)'!J92</f>
        <v>1000000</v>
      </c>
      <c r="F22" s="154">
        <f>'прилож 6 (2016)'!K92</f>
        <v>1000000</v>
      </c>
      <c r="G22" s="27">
        <f t="shared" si="0"/>
        <v>3000000</v>
      </c>
    </row>
    <row r="23" spans="1:7" hidden="1" x14ac:dyDescent="0.25">
      <c r="A23" s="151" t="s">
        <v>54</v>
      </c>
      <c r="B23" s="152" t="s">
        <v>55</v>
      </c>
      <c r="C23" s="153" t="s">
        <v>56</v>
      </c>
      <c r="D23" s="154"/>
      <c r="E23" s="154"/>
      <c r="F23" s="154"/>
      <c r="G23" s="27">
        <f t="shared" si="0"/>
        <v>0</v>
      </c>
    </row>
    <row r="24" spans="1:7" hidden="1" x14ac:dyDescent="0.25">
      <c r="A24" s="151" t="s">
        <v>57</v>
      </c>
      <c r="B24" s="152" t="s">
        <v>58</v>
      </c>
      <c r="C24" s="153" t="s">
        <v>59</v>
      </c>
      <c r="D24" s="154"/>
      <c r="E24" s="154"/>
      <c r="F24" s="154"/>
      <c r="G24" s="27">
        <f t="shared" si="0"/>
        <v>0</v>
      </c>
    </row>
    <row r="25" spans="1:7" ht="45" hidden="1" x14ac:dyDescent="0.25">
      <c r="A25" s="151" t="s">
        <v>60</v>
      </c>
      <c r="B25" s="152" t="s">
        <v>61</v>
      </c>
      <c r="C25" s="153" t="s">
        <v>62</v>
      </c>
      <c r="D25" s="154"/>
      <c r="E25" s="154"/>
      <c r="F25" s="154"/>
      <c r="G25" s="27">
        <f t="shared" si="0"/>
        <v>0</v>
      </c>
    </row>
    <row r="26" spans="1:7" x14ac:dyDescent="0.25">
      <c r="A26" s="151" t="s">
        <v>51</v>
      </c>
      <c r="B26" s="152" t="s">
        <v>64</v>
      </c>
      <c r="C26" s="153" t="s">
        <v>65</v>
      </c>
      <c r="D26" s="154">
        <f>SUM(D27:D34)</f>
        <v>19384600</v>
      </c>
      <c r="E26" s="154">
        <f>SUM(E27:E34)</f>
        <v>19336700</v>
      </c>
      <c r="F26" s="154">
        <f>SUM(F27:F34)</f>
        <v>19341500</v>
      </c>
      <c r="G26" s="27">
        <f t="shared" si="0"/>
        <v>58062800</v>
      </c>
    </row>
    <row r="27" spans="1:7" hidden="1" x14ac:dyDescent="0.25">
      <c r="A27" s="151" t="s">
        <v>66</v>
      </c>
      <c r="B27" s="152" t="s">
        <v>67</v>
      </c>
      <c r="C27" s="153" t="s">
        <v>68</v>
      </c>
      <c r="D27" s="154"/>
      <c r="E27" s="154"/>
      <c r="F27" s="154"/>
      <c r="G27" s="27">
        <f t="shared" si="0"/>
        <v>0</v>
      </c>
    </row>
    <row r="28" spans="1:7" x14ac:dyDescent="0.25">
      <c r="A28" s="151" t="s">
        <v>63</v>
      </c>
      <c r="B28" s="152" t="s">
        <v>69</v>
      </c>
      <c r="C28" s="153" t="s">
        <v>70</v>
      </c>
      <c r="D28" s="154">
        <f>'прилож 6 (2016)'!I99</f>
        <v>2411600</v>
      </c>
      <c r="E28" s="154">
        <f>'прилож 6 (2016)'!J99</f>
        <v>2410200</v>
      </c>
      <c r="F28" s="154">
        <f>'прилож 6 (2016)'!K99</f>
        <v>2409000</v>
      </c>
      <c r="G28" s="27">
        <f t="shared" si="0"/>
        <v>7230800</v>
      </c>
    </row>
    <row r="29" spans="1:7" ht="18" hidden="1" customHeight="1" x14ac:dyDescent="0.25">
      <c r="A29" s="151" t="s">
        <v>92</v>
      </c>
      <c r="B29" s="152" t="s">
        <v>71</v>
      </c>
      <c r="C29" s="153" t="s">
        <v>72</v>
      </c>
      <c r="D29" s="155"/>
      <c r="E29" s="155"/>
      <c r="F29" s="155"/>
      <c r="G29" s="27">
        <f t="shared" si="0"/>
        <v>0</v>
      </c>
    </row>
    <row r="30" spans="1:7" hidden="1" x14ac:dyDescent="0.25">
      <c r="A30" s="151" t="s">
        <v>95</v>
      </c>
      <c r="B30" s="152" t="s">
        <v>73</v>
      </c>
      <c r="C30" s="153" t="s">
        <v>74</v>
      </c>
      <c r="D30" s="154"/>
      <c r="E30" s="154"/>
      <c r="F30" s="154"/>
      <c r="G30" s="27">
        <f t="shared" si="0"/>
        <v>0</v>
      </c>
    </row>
    <row r="31" spans="1:7" x14ac:dyDescent="0.25">
      <c r="A31" s="151" t="s">
        <v>54</v>
      </c>
      <c r="B31" s="152" t="s">
        <v>75</v>
      </c>
      <c r="C31" s="153" t="s">
        <v>76</v>
      </c>
      <c r="D31" s="154">
        <f>'прилож 6 (2016)'!I111</f>
        <v>16092700</v>
      </c>
      <c r="E31" s="154">
        <f>'прилож 6 (2016)'!J111</f>
        <v>16092700</v>
      </c>
      <c r="F31" s="154">
        <f>'прилож 6 (2016)'!K111</f>
        <v>16092700</v>
      </c>
      <c r="G31" s="27">
        <f t="shared" si="0"/>
        <v>48278100</v>
      </c>
    </row>
    <row r="32" spans="1:7" x14ac:dyDescent="0.25">
      <c r="A32" s="151" t="s">
        <v>57</v>
      </c>
      <c r="B32" s="152" t="s">
        <v>77</v>
      </c>
      <c r="C32" s="153" t="s">
        <v>78</v>
      </c>
      <c r="D32" s="154">
        <f>'прилож 6 (2016)'!I117</f>
        <v>235100</v>
      </c>
      <c r="E32" s="154">
        <f>'прилож 6 (2016)'!J117</f>
        <v>188600</v>
      </c>
      <c r="F32" s="154">
        <f>'прилож 6 (2016)'!K117</f>
        <v>194600</v>
      </c>
      <c r="G32" s="27">
        <f t="shared" si="0"/>
        <v>618300</v>
      </c>
    </row>
    <row r="33" spans="1:7" hidden="1" x14ac:dyDescent="0.25">
      <c r="A33" s="151" t="s">
        <v>104</v>
      </c>
      <c r="B33" s="152" t="s">
        <v>79</v>
      </c>
      <c r="C33" s="153" t="s">
        <v>80</v>
      </c>
      <c r="D33" s="154"/>
      <c r="E33" s="154"/>
      <c r="F33" s="154"/>
      <c r="G33" s="27">
        <f t="shared" si="0"/>
        <v>0</v>
      </c>
    </row>
    <row r="34" spans="1:7" ht="30" x14ac:dyDescent="0.25">
      <c r="A34" s="151" t="s">
        <v>60</v>
      </c>
      <c r="B34" s="152" t="s">
        <v>82</v>
      </c>
      <c r="C34" s="153" t="s">
        <v>83</v>
      </c>
      <c r="D34" s="154">
        <f>'прилож 6 (2016)'!I123+'прилож 6 (2016)'!I445</f>
        <v>645200</v>
      </c>
      <c r="E34" s="154">
        <f>'прилож 6 (2016)'!J123+'прилож 6 (2016)'!J445</f>
        <v>645200</v>
      </c>
      <c r="F34" s="154">
        <f>'прилож 6 (2016)'!K123+'прилож 6 (2016)'!K445</f>
        <v>645200</v>
      </c>
      <c r="G34" s="27">
        <f t="shared" si="0"/>
        <v>1935600</v>
      </c>
    </row>
    <row r="35" spans="1:7" ht="30" x14ac:dyDescent="0.25">
      <c r="A35" s="151" t="s">
        <v>81</v>
      </c>
      <c r="B35" s="152" t="s">
        <v>84</v>
      </c>
      <c r="C35" s="153" t="s">
        <v>85</v>
      </c>
      <c r="D35" s="154">
        <f>SUM(D36:D39)</f>
        <v>37318100</v>
      </c>
      <c r="E35" s="154">
        <f>SUM(E36:E39)</f>
        <v>35617100</v>
      </c>
      <c r="F35" s="154">
        <f>SUM(F36:F39)</f>
        <v>35617100</v>
      </c>
      <c r="G35" s="27">
        <f t="shared" si="0"/>
        <v>108552300</v>
      </c>
    </row>
    <row r="36" spans="1:7" x14ac:dyDescent="0.25">
      <c r="A36" s="151" t="s">
        <v>66</v>
      </c>
      <c r="B36" s="152" t="s">
        <v>87</v>
      </c>
      <c r="C36" s="153" t="s">
        <v>88</v>
      </c>
      <c r="D36" s="154">
        <f>'прилож 6 (2016)'!I130</f>
        <v>920000</v>
      </c>
      <c r="E36" s="154">
        <f>'прилож 6 (2016)'!J130</f>
        <v>350000</v>
      </c>
      <c r="F36" s="154">
        <f>'прилож 6 (2016)'!K130</f>
        <v>350000</v>
      </c>
      <c r="G36" s="27">
        <f t="shared" si="0"/>
        <v>1620000</v>
      </c>
    </row>
    <row r="37" spans="1:7" x14ac:dyDescent="0.25">
      <c r="A37" s="151" t="s">
        <v>89</v>
      </c>
      <c r="B37" s="152" t="s">
        <v>90</v>
      </c>
      <c r="C37" s="153" t="s">
        <v>91</v>
      </c>
      <c r="D37" s="154">
        <f>'прилож 6 (2016)'!I452</f>
        <v>29656100</v>
      </c>
      <c r="E37" s="154">
        <f>'прилож 6 (2016)'!J452</f>
        <v>28936100</v>
      </c>
      <c r="F37" s="154">
        <f>'прилож 6 (2016)'!K452</f>
        <v>28936100</v>
      </c>
      <c r="G37" s="27">
        <f t="shared" si="0"/>
        <v>87528300</v>
      </c>
    </row>
    <row r="38" spans="1:7" x14ac:dyDescent="0.25">
      <c r="A38" s="151" t="s">
        <v>92</v>
      </c>
      <c r="B38" s="152" t="s">
        <v>93</v>
      </c>
      <c r="C38" s="153" t="s">
        <v>94</v>
      </c>
      <c r="D38" s="154">
        <f>'прилож 6 (2016)'!I418</f>
        <v>320000</v>
      </c>
      <c r="E38" s="154">
        <f>'прилож 6 (2016)'!J418</f>
        <v>320000</v>
      </c>
      <c r="F38" s="154">
        <f>'прилож 6 (2016)'!K418</f>
        <v>320000</v>
      </c>
      <c r="G38" s="27">
        <f t="shared" si="0"/>
        <v>960000</v>
      </c>
    </row>
    <row r="39" spans="1:7" ht="30" x14ac:dyDescent="0.25">
      <c r="A39" s="151" t="s">
        <v>95</v>
      </c>
      <c r="B39" s="152" t="s">
        <v>96</v>
      </c>
      <c r="C39" s="153" t="s">
        <v>97</v>
      </c>
      <c r="D39" s="154">
        <f>'прилож 6 (2016)'!I462</f>
        <v>6422000</v>
      </c>
      <c r="E39" s="154">
        <f>'прилож 6 (2016)'!J462</f>
        <v>6011000</v>
      </c>
      <c r="F39" s="154">
        <f>'прилож 6 (2016)'!K462</f>
        <v>6011000</v>
      </c>
      <c r="G39" s="27">
        <f t="shared" si="0"/>
        <v>18444000</v>
      </c>
    </row>
    <row r="40" spans="1:7" x14ac:dyDescent="0.25">
      <c r="A40" s="151" t="s">
        <v>98</v>
      </c>
      <c r="B40" s="152" t="s">
        <v>99</v>
      </c>
      <c r="C40" s="153" t="s">
        <v>100</v>
      </c>
      <c r="D40" s="154">
        <f>SUM(D41:D47)</f>
        <v>307197700</v>
      </c>
      <c r="E40" s="154">
        <f>SUM(E41:E47)</f>
        <v>306397700</v>
      </c>
      <c r="F40" s="154">
        <f>SUM(F41:F47)</f>
        <v>306397700</v>
      </c>
      <c r="G40" s="27">
        <f t="shared" si="0"/>
        <v>919993100</v>
      </c>
    </row>
    <row r="41" spans="1:7" x14ac:dyDescent="0.25">
      <c r="A41" s="151" t="s">
        <v>101</v>
      </c>
      <c r="B41" s="152" t="s">
        <v>102</v>
      </c>
      <c r="C41" s="153" t="s">
        <v>103</v>
      </c>
      <c r="D41" s="154">
        <f>'прилож 6 (2016)'!I288</f>
        <v>97473500</v>
      </c>
      <c r="E41" s="154">
        <f>'прилож 6 (2016)'!J288</f>
        <v>96673500</v>
      </c>
      <c r="F41" s="154">
        <f>'прилож 6 (2016)'!K288</f>
        <v>96673500</v>
      </c>
      <c r="G41" s="27">
        <f t="shared" si="0"/>
        <v>290820500</v>
      </c>
    </row>
    <row r="42" spans="1:7" x14ac:dyDescent="0.25">
      <c r="A42" s="151" t="s">
        <v>104</v>
      </c>
      <c r="B42" s="152" t="s">
        <v>105</v>
      </c>
      <c r="C42" s="153" t="s">
        <v>106</v>
      </c>
      <c r="D42" s="154">
        <f>'прилож 6 (2016)'!I137+'прилож 6 (2016)'!I312</f>
        <v>192573200</v>
      </c>
      <c r="E42" s="154">
        <f>'прилож 6 (2016)'!J137+'прилож 6 (2016)'!J312</f>
        <v>192573200</v>
      </c>
      <c r="F42" s="154">
        <f>'прилож 6 (2016)'!K137+'прилож 6 (2016)'!K312</f>
        <v>192573200</v>
      </c>
      <c r="G42" s="27">
        <f t="shared" si="0"/>
        <v>577719600</v>
      </c>
    </row>
    <row r="43" spans="1:7" ht="30" hidden="1" x14ac:dyDescent="0.25">
      <c r="A43" s="151" t="s">
        <v>169</v>
      </c>
      <c r="B43" s="152" t="s">
        <v>108</v>
      </c>
      <c r="C43" s="153" t="s">
        <v>109</v>
      </c>
      <c r="D43" s="154"/>
      <c r="E43" s="154"/>
      <c r="F43" s="154"/>
      <c r="G43" s="27">
        <f t="shared" si="0"/>
        <v>0</v>
      </c>
    </row>
    <row r="44" spans="1:7" ht="45" hidden="1" x14ac:dyDescent="0.25">
      <c r="A44" s="151" t="s">
        <v>172</v>
      </c>
      <c r="B44" s="152" t="s">
        <v>111</v>
      </c>
      <c r="C44" s="153" t="s">
        <v>112</v>
      </c>
      <c r="D44" s="154"/>
      <c r="E44" s="154"/>
      <c r="F44" s="154"/>
      <c r="G44" s="27">
        <f t="shared" si="0"/>
        <v>0</v>
      </c>
    </row>
    <row r="45" spans="1:7" ht="30" hidden="1" x14ac:dyDescent="0.25">
      <c r="A45" s="151" t="s">
        <v>178</v>
      </c>
      <c r="B45" s="152" t="s">
        <v>114</v>
      </c>
      <c r="C45" s="153" t="s">
        <v>115</v>
      </c>
      <c r="D45" s="154"/>
      <c r="E45" s="154"/>
      <c r="F45" s="154"/>
      <c r="G45" s="27">
        <f t="shared" si="0"/>
        <v>0</v>
      </c>
    </row>
    <row r="46" spans="1:7" ht="30" x14ac:dyDescent="0.25">
      <c r="A46" s="151" t="s">
        <v>116</v>
      </c>
      <c r="B46" s="152" t="s">
        <v>117</v>
      </c>
      <c r="C46" s="153" t="s">
        <v>118</v>
      </c>
      <c r="D46" s="154">
        <f>'прилож 6 (2016)'!I154+'прилож 6 (2016)'!I333</f>
        <v>2782200</v>
      </c>
      <c r="E46" s="154">
        <f>'прилож 6 (2016)'!J154+'прилож 6 (2016)'!J333</f>
        <v>2782200</v>
      </c>
      <c r="F46" s="154">
        <f>'прилож 6 (2016)'!K154+'прилож 6 (2016)'!K333</f>
        <v>2782200</v>
      </c>
      <c r="G46" s="27">
        <f t="shared" si="0"/>
        <v>8346600</v>
      </c>
    </row>
    <row r="47" spans="1:7" x14ac:dyDescent="0.25">
      <c r="A47" s="151" t="s">
        <v>119</v>
      </c>
      <c r="B47" s="152" t="s">
        <v>120</v>
      </c>
      <c r="C47" s="153" t="s">
        <v>121</v>
      </c>
      <c r="D47" s="154">
        <f>'прилож 6 (2016)'!I344</f>
        <v>14368800</v>
      </c>
      <c r="E47" s="154">
        <f>'прилож 6 (2016)'!J344</f>
        <v>14368800</v>
      </c>
      <c r="F47" s="154">
        <f>'прилож 6 (2016)'!K344</f>
        <v>14368800</v>
      </c>
      <c r="G47" s="27">
        <f t="shared" si="0"/>
        <v>43106400</v>
      </c>
    </row>
    <row r="48" spans="1:7" x14ac:dyDescent="0.25">
      <c r="A48" s="151" t="s">
        <v>86</v>
      </c>
      <c r="B48" s="152" t="s">
        <v>122</v>
      </c>
      <c r="C48" s="153" t="s">
        <v>123</v>
      </c>
      <c r="D48" s="154">
        <f>SUM(D49:D51)</f>
        <v>39097100</v>
      </c>
      <c r="E48" s="154">
        <f>SUM(E49:E51)</f>
        <v>39097100</v>
      </c>
      <c r="F48" s="154">
        <f>SUM(F49:F51)</f>
        <v>39082000</v>
      </c>
      <c r="G48" s="27">
        <f t="shared" si="0"/>
        <v>117276200</v>
      </c>
    </row>
    <row r="49" spans="1:7" x14ac:dyDescent="0.25">
      <c r="A49" s="151" t="s">
        <v>124</v>
      </c>
      <c r="B49" s="152" t="s">
        <v>125</v>
      </c>
      <c r="C49" s="153" t="s">
        <v>126</v>
      </c>
      <c r="D49" s="154">
        <f>'прилож 6 (2016)'!I173</f>
        <v>39097100</v>
      </c>
      <c r="E49" s="154">
        <f>'прилож 6 (2016)'!J173</f>
        <v>39097100</v>
      </c>
      <c r="F49" s="154">
        <f>'прилож 6 (2016)'!K173</f>
        <v>39082000</v>
      </c>
      <c r="G49" s="27">
        <f t="shared" si="0"/>
        <v>117276200</v>
      </c>
    </row>
    <row r="50" spans="1:7" hidden="1" x14ac:dyDescent="0.25">
      <c r="A50" s="151" t="s">
        <v>203</v>
      </c>
      <c r="B50" s="152" t="s">
        <v>128</v>
      </c>
      <c r="C50" s="153" t="s">
        <v>129</v>
      </c>
      <c r="D50" s="154"/>
      <c r="E50" s="154"/>
      <c r="F50" s="154"/>
      <c r="G50" s="27">
        <f t="shared" si="0"/>
        <v>0</v>
      </c>
    </row>
    <row r="51" spans="1:7" ht="30" hidden="1" x14ac:dyDescent="0.25">
      <c r="A51" s="151" t="s">
        <v>204</v>
      </c>
      <c r="B51" s="152" t="s">
        <v>131</v>
      </c>
      <c r="C51" s="153" t="s">
        <v>132</v>
      </c>
      <c r="D51" s="154"/>
      <c r="E51" s="154"/>
      <c r="F51" s="154"/>
      <c r="G51" s="27">
        <f t="shared" si="0"/>
        <v>0</v>
      </c>
    </row>
    <row r="52" spans="1:7" hidden="1" x14ac:dyDescent="0.25">
      <c r="A52" s="151" t="s">
        <v>205</v>
      </c>
      <c r="B52" s="152" t="s">
        <v>134</v>
      </c>
      <c r="C52" s="153" t="s">
        <v>135</v>
      </c>
      <c r="D52" s="154">
        <f>SUM(D53:D58)</f>
        <v>0</v>
      </c>
      <c r="E52" s="154">
        <f>SUM(E53:E58)</f>
        <v>0</v>
      </c>
      <c r="F52" s="154">
        <f>SUM(F53:F58)</f>
        <v>0</v>
      </c>
      <c r="G52" s="27">
        <f t="shared" si="0"/>
        <v>0</v>
      </c>
    </row>
    <row r="53" spans="1:7" hidden="1" x14ac:dyDescent="0.25">
      <c r="A53" s="151" t="s">
        <v>127</v>
      </c>
      <c r="B53" s="152" t="s">
        <v>137</v>
      </c>
      <c r="C53" s="153" t="s">
        <v>138</v>
      </c>
      <c r="D53" s="154"/>
      <c r="E53" s="154"/>
      <c r="F53" s="154"/>
      <c r="G53" s="27">
        <f t="shared" si="0"/>
        <v>0</v>
      </c>
    </row>
    <row r="54" spans="1:7" hidden="1" x14ac:dyDescent="0.25">
      <c r="A54" s="151" t="s">
        <v>130</v>
      </c>
      <c r="B54" s="152" t="s">
        <v>140</v>
      </c>
      <c r="C54" s="153" t="s">
        <v>141</v>
      </c>
      <c r="D54" s="154"/>
      <c r="E54" s="154"/>
      <c r="F54" s="154"/>
      <c r="G54" s="27">
        <f t="shared" si="0"/>
        <v>0</v>
      </c>
    </row>
    <row r="55" spans="1:7" hidden="1" x14ac:dyDescent="0.25">
      <c r="A55" s="151" t="s">
        <v>133</v>
      </c>
      <c r="B55" s="152" t="s">
        <v>143</v>
      </c>
      <c r="C55" s="153" t="s">
        <v>144</v>
      </c>
      <c r="D55" s="154"/>
      <c r="E55" s="154"/>
      <c r="F55" s="154"/>
      <c r="G55" s="27">
        <f t="shared" si="0"/>
        <v>0</v>
      </c>
    </row>
    <row r="56" spans="1:7" hidden="1" x14ac:dyDescent="0.25">
      <c r="A56" s="151" t="s">
        <v>136</v>
      </c>
      <c r="B56" s="152" t="s">
        <v>146</v>
      </c>
      <c r="C56" s="153" t="s">
        <v>147</v>
      </c>
      <c r="D56" s="154"/>
      <c r="E56" s="154"/>
      <c r="F56" s="154"/>
      <c r="G56" s="27">
        <f t="shared" si="0"/>
        <v>0</v>
      </c>
    </row>
    <row r="57" spans="1:7" ht="45" hidden="1" x14ac:dyDescent="0.25">
      <c r="A57" s="151" t="s">
        <v>139</v>
      </c>
      <c r="B57" s="152" t="s">
        <v>149</v>
      </c>
      <c r="C57" s="153" t="s">
        <v>150</v>
      </c>
      <c r="D57" s="154"/>
      <c r="E57" s="154"/>
      <c r="F57" s="154"/>
      <c r="G57" s="27">
        <f t="shared" si="0"/>
        <v>0</v>
      </c>
    </row>
    <row r="58" spans="1:7" ht="30" hidden="1" x14ac:dyDescent="0.25">
      <c r="A58" s="151" t="s">
        <v>142</v>
      </c>
      <c r="B58" s="152" t="s">
        <v>152</v>
      </c>
      <c r="C58" s="153" t="s">
        <v>153</v>
      </c>
      <c r="D58" s="154"/>
      <c r="E58" s="154"/>
      <c r="F58" s="154"/>
      <c r="G58" s="27">
        <f t="shared" si="0"/>
        <v>0</v>
      </c>
    </row>
    <row r="59" spans="1:7" x14ac:dyDescent="0.25">
      <c r="A59" s="151" t="s">
        <v>154</v>
      </c>
      <c r="B59" s="152" t="s">
        <v>155</v>
      </c>
      <c r="C59" s="153" t="s">
        <v>156</v>
      </c>
      <c r="D59" s="154">
        <f>SUM(D60:D64)</f>
        <v>34743500</v>
      </c>
      <c r="E59" s="154">
        <f>SUM(E60:E64)</f>
        <v>34587500</v>
      </c>
      <c r="F59" s="154">
        <f>SUM(F60:F64)</f>
        <v>34587500</v>
      </c>
      <c r="G59" s="27">
        <f t="shared" si="0"/>
        <v>103918500</v>
      </c>
    </row>
    <row r="60" spans="1:7" x14ac:dyDescent="0.25">
      <c r="A60" s="151" t="s">
        <v>157</v>
      </c>
      <c r="B60" s="152" t="s">
        <v>158</v>
      </c>
      <c r="C60" s="153" t="s">
        <v>159</v>
      </c>
      <c r="D60" s="154">
        <f>'прилож 6 (2016)'!I209</f>
        <v>761100</v>
      </c>
      <c r="E60" s="154">
        <f>'прилож 6 (2016)'!J209</f>
        <v>761100</v>
      </c>
      <c r="F60" s="154">
        <f>'прилож 6 (2016)'!K209</f>
        <v>761100</v>
      </c>
      <c r="G60" s="27">
        <f t="shared" si="0"/>
        <v>2283300</v>
      </c>
    </row>
    <row r="61" spans="1:7" ht="19.5" customHeight="1" x14ac:dyDescent="0.25">
      <c r="A61" s="151" t="s">
        <v>160</v>
      </c>
      <c r="B61" s="152" t="s">
        <v>161</v>
      </c>
      <c r="C61" s="153" t="s">
        <v>162</v>
      </c>
      <c r="D61" s="154">
        <f>'прилож 6 (2016)'!I266</f>
        <v>16137300</v>
      </c>
      <c r="E61" s="154">
        <f>'прилож 6 (2016)'!J266</f>
        <v>16137300</v>
      </c>
      <c r="F61" s="154">
        <f>'прилож 6 (2016)'!K266</f>
        <v>16137300</v>
      </c>
      <c r="G61" s="27">
        <f t="shared" si="0"/>
        <v>48411900</v>
      </c>
    </row>
    <row r="62" spans="1:7" x14ac:dyDescent="0.25">
      <c r="A62" s="151" t="s">
        <v>163</v>
      </c>
      <c r="B62" s="152" t="s">
        <v>164</v>
      </c>
      <c r="C62" s="153" t="s">
        <v>165</v>
      </c>
      <c r="D62" s="154">
        <f>'прилож 6 (2016)'!I215+'прилож 6 (2016)'!I272+'прилож 6 (2016)'!I374</f>
        <v>11725600</v>
      </c>
      <c r="E62" s="154">
        <f>'прилож 6 (2016)'!J215+'прилож 6 (2016)'!J272+'прилож 6 (2016)'!J374</f>
        <v>11569600</v>
      </c>
      <c r="F62" s="154">
        <f>'прилож 6 (2016)'!K215+'прилож 6 (2016)'!K272+'прилож 6 (2016)'!K374</f>
        <v>11569600</v>
      </c>
      <c r="G62" s="27">
        <f t="shared" si="0"/>
        <v>34864800</v>
      </c>
    </row>
    <row r="63" spans="1:7" x14ac:dyDescent="0.25">
      <c r="A63" s="151" t="s">
        <v>166</v>
      </c>
      <c r="B63" s="152" t="s">
        <v>167</v>
      </c>
      <c r="C63" s="153" t="s">
        <v>168</v>
      </c>
      <c r="D63" s="154">
        <f>'прилож 6 (2016)'!I383</f>
        <v>633500</v>
      </c>
      <c r="E63" s="154">
        <f>'прилож 6 (2016)'!J383</f>
        <v>633500</v>
      </c>
      <c r="F63" s="154">
        <f>'прилож 6 (2016)'!K383</f>
        <v>633500</v>
      </c>
      <c r="G63" s="27">
        <f t="shared" si="0"/>
        <v>1900500</v>
      </c>
    </row>
    <row r="64" spans="1:7" ht="30" x14ac:dyDescent="0.25">
      <c r="A64" s="151" t="s">
        <v>169</v>
      </c>
      <c r="B64" s="152" t="s">
        <v>170</v>
      </c>
      <c r="C64" s="153" t="s">
        <v>171</v>
      </c>
      <c r="D64" s="154">
        <f>'прилож 6 (2016)'!I278</f>
        <v>5486000</v>
      </c>
      <c r="E64" s="154">
        <f>'прилож 6 (2016)'!J278</f>
        <v>5486000</v>
      </c>
      <c r="F64" s="154">
        <f>'прилож 6 (2016)'!K278</f>
        <v>5486000</v>
      </c>
      <c r="G64" s="27">
        <f t="shared" si="0"/>
        <v>16458000</v>
      </c>
    </row>
    <row r="65" spans="1:7" ht="30" x14ac:dyDescent="0.25">
      <c r="A65" s="151" t="s">
        <v>172</v>
      </c>
      <c r="B65" s="152" t="s">
        <v>173</v>
      </c>
      <c r="C65" s="153" t="s">
        <v>174</v>
      </c>
      <c r="D65" s="154">
        <f>SUM(D66:D69)</f>
        <v>2847000</v>
      </c>
      <c r="E65" s="154">
        <f>SUM(E66:E69)</f>
        <v>2847000</v>
      </c>
      <c r="F65" s="154">
        <f>SUM(F66:F69)</f>
        <v>2847000</v>
      </c>
      <c r="G65" s="27">
        <f t="shared" si="0"/>
        <v>8541000</v>
      </c>
    </row>
    <row r="66" spans="1:7" hidden="1" x14ac:dyDescent="0.25">
      <c r="A66" s="151" t="s">
        <v>210</v>
      </c>
      <c r="B66" s="152" t="s">
        <v>176</v>
      </c>
      <c r="C66" s="153" t="s">
        <v>177</v>
      </c>
      <c r="D66" s="154"/>
      <c r="E66" s="154"/>
      <c r="F66" s="154"/>
      <c r="G66" s="27">
        <f t="shared" si="0"/>
        <v>0</v>
      </c>
    </row>
    <row r="67" spans="1:7" x14ac:dyDescent="0.25">
      <c r="A67" s="151" t="s">
        <v>178</v>
      </c>
      <c r="B67" s="152" t="s">
        <v>179</v>
      </c>
      <c r="C67" s="153" t="s">
        <v>180</v>
      </c>
      <c r="D67" s="154">
        <f>'прилож 6 (2016)'!I222</f>
        <v>2847000</v>
      </c>
      <c r="E67" s="154">
        <f>'прилож 6 (2016)'!J222</f>
        <v>2847000</v>
      </c>
      <c r="F67" s="154">
        <f>'прилож 6 (2016)'!K222</f>
        <v>2847000</v>
      </c>
      <c r="G67" s="27">
        <f t="shared" si="0"/>
        <v>8541000</v>
      </c>
    </row>
    <row r="68" spans="1:7" hidden="1" x14ac:dyDescent="0.25">
      <c r="A68" s="151" t="s">
        <v>212</v>
      </c>
      <c r="B68" s="152" t="s">
        <v>182</v>
      </c>
      <c r="C68" s="153" t="s">
        <v>183</v>
      </c>
      <c r="D68" s="154"/>
      <c r="E68" s="154"/>
      <c r="F68" s="154"/>
      <c r="G68" s="27">
        <f t="shared" si="0"/>
        <v>0</v>
      </c>
    </row>
    <row r="69" spans="1:7" ht="30" hidden="1" x14ac:dyDescent="0.25">
      <c r="A69" s="151" t="s">
        <v>175</v>
      </c>
      <c r="B69" s="152" t="s">
        <v>185</v>
      </c>
      <c r="C69" s="153" t="s">
        <v>186</v>
      </c>
      <c r="D69" s="154"/>
      <c r="E69" s="154"/>
      <c r="F69" s="154"/>
      <c r="G69" s="27">
        <f t="shared" si="0"/>
        <v>0</v>
      </c>
    </row>
    <row r="70" spans="1:7" ht="45" hidden="1" x14ac:dyDescent="0.25">
      <c r="A70" s="151" t="s">
        <v>213</v>
      </c>
      <c r="B70" s="152" t="s">
        <v>187</v>
      </c>
      <c r="C70" s="153" t="s">
        <v>188</v>
      </c>
      <c r="D70" s="156">
        <f>D71</f>
        <v>0</v>
      </c>
      <c r="E70" s="156">
        <f>E71</f>
        <v>0</v>
      </c>
      <c r="F70" s="156">
        <f>F71</f>
        <v>0</v>
      </c>
      <c r="G70" s="27">
        <f t="shared" si="0"/>
        <v>0</v>
      </c>
    </row>
    <row r="71" spans="1:7" ht="30" hidden="1" x14ac:dyDescent="0.25">
      <c r="A71" s="151" t="s">
        <v>181</v>
      </c>
      <c r="B71" s="152" t="s">
        <v>189</v>
      </c>
      <c r="C71" s="153" t="s">
        <v>190</v>
      </c>
      <c r="D71" s="156"/>
      <c r="E71" s="156"/>
      <c r="F71" s="156"/>
      <c r="G71" s="27">
        <f t="shared" si="0"/>
        <v>0</v>
      </c>
    </row>
    <row r="72" spans="1:7" ht="90" x14ac:dyDescent="0.25">
      <c r="A72" s="151" t="s">
        <v>107</v>
      </c>
      <c r="B72" s="152" t="s">
        <v>191</v>
      </c>
      <c r="C72" s="153" t="s">
        <v>192</v>
      </c>
      <c r="D72" s="154">
        <f>SUM(D73:D75)</f>
        <v>28413400</v>
      </c>
      <c r="E72" s="154">
        <f>SUM(E73:E75)</f>
        <v>26738600</v>
      </c>
      <c r="F72" s="154">
        <f>SUM(F73:F75)</f>
        <v>26738600</v>
      </c>
      <c r="G72" s="27">
        <f t="shared" si="0"/>
        <v>81890600</v>
      </c>
    </row>
    <row r="73" spans="1:7" ht="20.25" customHeight="1" x14ac:dyDescent="0.25">
      <c r="A73" s="151" t="s">
        <v>110</v>
      </c>
      <c r="B73" s="152" t="s">
        <v>193</v>
      </c>
      <c r="C73" s="153" t="s">
        <v>194</v>
      </c>
      <c r="D73" s="154">
        <f>'прилож 6 (2016)'!I425</f>
        <v>17039800</v>
      </c>
      <c r="E73" s="154">
        <f>'прилож 6 (2016)'!J425</f>
        <v>15365000</v>
      </c>
      <c r="F73" s="154">
        <f>'прилож 6 (2016)'!K425</f>
        <v>15365000</v>
      </c>
      <c r="G73" s="27">
        <f t="shared" si="0"/>
        <v>47769800</v>
      </c>
    </row>
    <row r="74" spans="1:7" hidden="1" x14ac:dyDescent="0.25">
      <c r="A74" s="151" t="s">
        <v>215</v>
      </c>
      <c r="B74" s="152" t="s">
        <v>196</v>
      </c>
      <c r="C74" s="153" t="s">
        <v>197</v>
      </c>
      <c r="D74" s="154"/>
      <c r="E74" s="154"/>
      <c r="F74" s="154"/>
      <c r="G74" s="27">
        <f>SUM(D74:F74)</f>
        <v>0</v>
      </c>
    </row>
    <row r="75" spans="1:7" ht="30" x14ac:dyDescent="0.25">
      <c r="A75" s="151" t="s">
        <v>113</v>
      </c>
      <c r="B75" s="152" t="s">
        <v>198</v>
      </c>
      <c r="C75" s="153" t="s">
        <v>199</v>
      </c>
      <c r="D75" s="154">
        <f>'прилож 6 (2016)'!I434</f>
        <v>11373600</v>
      </c>
      <c r="E75" s="154">
        <f>'прилож 6 (2016)'!J434</f>
        <v>11373600</v>
      </c>
      <c r="F75" s="154">
        <f>'прилож 6 (2016)'!K434</f>
        <v>11373600</v>
      </c>
      <c r="G75" s="27">
        <f>SUM(D75:F75)</f>
        <v>34120800</v>
      </c>
    </row>
    <row r="76" spans="1:7" ht="33" customHeight="1" x14ac:dyDescent="0.25">
      <c r="A76" s="151" t="s">
        <v>200</v>
      </c>
      <c r="B76" s="152" t="s">
        <v>201</v>
      </c>
      <c r="C76" s="153"/>
      <c r="D76" s="154">
        <f>'прилож 6 (2016)'!I472</f>
        <v>0</v>
      </c>
      <c r="E76" s="154">
        <f>'прилож 6 (2016)'!J472</f>
        <v>5950000</v>
      </c>
      <c r="F76" s="154">
        <f>'прилож 6 (2016)'!K472</f>
        <v>11850000</v>
      </c>
      <c r="G76" s="27">
        <f>SUM(D76:F76)</f>
        <v>17800000</v>
      </c>
    </row>
    <row r="77" spans="1:7" x14ac:dyDescent="0.25">
      <c r="A77" s="164" t="s">
        <v>202</v>
      </c>
      <c r="B77" s="164"/>
      <c r="C77" s="153"/>
      <c r="D77" s="154">
        <f>D9+D18+D21++D26++D35++D40+D48++D52++D59+D65+D70+D72+D76</f>
        <v>508215600</v>
      </c>
      <c r="E77" s="154">
        <f>E9+E18+E21++E26++E35++E40+E48++E52++E59+E65+E70+E72+E76</f>
        <v>509694200</v>
      </c>
      <c r="F77" s="154">
        <f>F9+F18+F21++F26++F35++F40+F48++F52++F59+F65+F70+F72+F76</f>
        <v>514063200</v>
      </c>
      <c r="G77" s="27">
        <f>SUM(D77:F77)</f>
        <v>1531973000</v>
      </c>
    </row>
  </sheetData>
  <mergeCells count="2">
    <mergeCell ref="A5:F5"/>
    <mergeCell ref="A77:B77"/>
  </mergeCells>
  <pageMargins left="0.59055118110236227" right="0.39370078740157483" top="0.59055118110236227" bottom="0.39370078740157483" header="0.51181102362204722" footer="0.51181102362204722"/>
  <pageSetup paperSize="9" scale="85" firstPageNumber="64" fitToHeight="0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Q491"/>
  <sheetViews>
    <sheetView showGridLines="0" zoomScaleNormal="100" workbookViewId="0">
      <pane xSplit="8" ySplit="11" topLeftCell="I458" activePane="bottomRight" state="frozen"/>
      <selection pane="topRight" activeCell="I1" sqref="I1"/>
      <selection pane="bottomLeft" activeCell="A12" sqref="A12"/>
      <selection pane="bottomRight" activeCell="T458" sqref="T458"/>
    </sheetView>
  </sheetViews>
  <sheetFormatPr defaultRowHeight="12.75" customHeight="1" outlineLevelRow="7" x14ac:dyDescent="0.25"/>
  <cols>
    <col min="1" max="1" width="6.42578125" style="87" customWidth="1"/>
    <col min="2" max="2" width="43.7109375" style="87" customWidth="1"/>
    <col min="3" max="3" width="8.28515625" style="87" customWidth="1"/>
    <col min="4" max="4" width="3.5703125" style="87" customWidth="1"/>
    <col min="5" max="5" width="8.28515625" style="87" hidden="1" customWidth="1"/>
    <col min="6" max="6" width="3.28515625" style="87" customWidth="1"/>
    <col min="7" max="7" width="11.85546875" style="87" bestFit="1" customWidth="1"/>
    <col min="8" max="8" width="5.42578125" style="87" customWidth="1"/>
    <col min="9" max="9" width="16.7109375" style="87" customWidth="1"/>
    <col min="10" max="15" width="16.5703125" style="30" hidden="1" customWidth="1"/>
    <col min="16" max="17" width="14.28515625" style="36" hidden="1" customWidth="1"/>
    <col min="18" max="256" width="9.140625" style="30"/>
    <col min="257" max="263" width="8.28515625" style="30" customWidth="1"/>
    <col min="264" max="264" width="30.7109375" style="30" customWidth="1"/>
    <col min="265" max="267" width="15.42578125" style="30" customWidth="1"/>
    <col min="268" max="512" width="9.140625" style="30"/>
    <col min="513" max="519" width="8.28515625" style="30" customWidth="1"/>
    <col min="520" max="520" width="30.7109375" style="30" customWidth="1"/>
    <col min="521" max="523" width="15.42578125" style="30" customWidth="1"/>
    <col min="524" max="768" width="9.140625" style="30"/>
    <col min="769" max="775" width="8.28515625" style="30" customWidth="1"/>
    <col min="776" max="776" width="30.7109375" style="30" customWidth="1"/>
    <col min="777" max="779" width="15.42578125" style="30" customWidth="1"/>
    <col min="780" max="1024" width="9.140625" style="30"/>
    <col min="1025" max="1031" width="8.28515625" style="30" customWidth="1"/>
    <col min="1032" max="1032" width="30.7109375" style="30" customWidth="1"/>
    <col min="1033" max="1035" width="15.42578125" style="30" customWidth="1"/>
    <col min="1036" max="1280" width="9.140625" style="30"/>
    <col min="1281" max="1287" width="8.28515625" style="30" customWidth="1"/>
    <col min="1288" max="1288" width="30.7109375" style="30" customWidth="1"/>
    <col min="1289" max="1291" width="15.42578125" style="30" customWidth="1"/>
    <col min="1292" max="1536" width="9.140625" style="30"/>
    <col min="1537" max="1543" width="8.28515625" style="30" customWidth="1"/>
    <col min="1544" max="1544" width="30.7109375" style="30" customWidth="1"/>
    <col min="1545" max="1547" width="15.42578125" style="30" customWidth="1"/>
    <col min="1548" max="1792" width="9.140625" style="30"/>
    <col min="1793" max="1799" width="8.28515625" style="30" customWidth="1"/>
    <col min="1800" max="1800" width="30.7109375" style="30" customWidth="1"/>
    <col min="1801" max="1803" width="15.42578125" style="30" customWidth="1"/>
    <col min="1804" max="2048" width="9.140625" style="30"/>
    <col min="2049" max="2055" width="8.28515625" style="30" customWidth="1"/>
    <col min="2056" max="2056" width="30.7109375" style="30" customWidth="1"/>
    <col min="2057" max="2059" width="15.42578125" style="30" customWidth="1"/>
    <col min="2060" max="2304" width="9.140625" style="30"/>
    <col min="2305" max="2311" width="8.28515625" style="30" customWidth="1"/>
    <col min="2312" max="2312" width="30.7109375" style="30" customWidth="1"/>
    <col min="2313" max="2315" width="15.42578125" style="30" customWidth="1"/>
    <col min="2316" max="2560" width="9.140625" style="30"/>
    <col min="2561" max="2567" width="8.28515625" style="30" customWidth="1"/>
    <col min="2568" max="2568" width="30.7109375" style="30" customWidth="1"/>
    <col min="2569" max="2571" width="15.42578125" style="30" customWidth="1"/>
    <col min="2572" max="2816" width="9.140625" style="30"/>
    <col min="2817" max="2823" width="8.28515625" style="30" customWidth="1"/>
    <col min="2824" max="2824" width="30.7109375" style="30" customWidth="1"/>
    <col min="2825" max="2827" width="15.42578125" style="30" customWidth="1"/>
    <col min="2828" max="3072" width="9.140625" style="30"/>
    <col min="3073" max="3079" width="8.28515625" style="30" customWidth="1"/>
    <col min="3080" max="3080" width="30.7109375" style="30" customWidth="1"/>
    <col min="3081" max="3083" width="15.42578125" style="30" customWidth="1"/>
    <col min="3084" max="3328" width="9.140625" style="30"/>
    <col min="3329" max="3335" width="8.28515625" style="30" customWidth="1"/>
    <col min="3336" max="3336" width="30.7109375" style="30" customWidth="1"/>
    <col min="3337" max="3339" width="15.42578125" style="30" customWidth="1"/>
    <col min="3340" max="3584" width="9.140625" style="30"/>
    <col min="3585" max="3591" width="8.28515625" style="30" customWidth="1"/>
    <col min="3592" max="3592" width="30.7109375" style="30" customWidth="1"/>
    <col min="3593" max="3595" width="15.42578125" style="30" customWidth="1"/>
    <col min="3596" max="3840" width="9.140625" style="30"/>
    <col min="3841" max="3847" width="8.28515625" style="30" customWidth="1"/>
    <col min="3848" max="3848" width="30.7109375" style="30" customWidth="1"/>
    <col min="3849" max="3851" width="15.42578125" style="30" customWidth="1"/>
    <col min="3852" max="4096" width="9.140625" style="30"/>
    <col min="4097" max="4103" width="8.28515625" style="30" customWidth="1"/>
    <col min="4104" max="4104" width="30.7109375" style="30" customWidth="1"/>
    <col min="4105" max="4107" width="15.42578125" style="30" customWidth="1"/>
    <col min="4108" max="4352" width="9.140625" style="30"/>
    <col min="4353" max="4359" width="8.28515625" style="30" customWidth="1"/>
    <col min="4360" max="4360" width="30.7109375" style="30" customWidth="1"/>
    <col min="4361" max="4363" width="15.42578125" style="30" customWidth="1"/>
    <col min="4364" max="4608" width="9.140625" style="30"/>
    <col min="4609" max="4615" width="8.28515625" style="30" customWidth="1"/>
    <col min="4616" max="4616" width="30.7109375" style="30" customWidth="1"/>
    <col min="4617" max="4619" width="15.42578125" style="30" customWidth="1"/>
    <col min="4620" max="4864" width="9.140625" style="30"/>
    <col min="4865" max="4871" width="8.28515625" style="30" customWidth="1"/>
    <col min="4872" max="4872" width="30.7109375" style="30" customWidth="1"/>
    <col min="4873" max="4875" width="15.42578125" style="30" customWidth="1"/>
    <col min="4876" max="5120" width="9.140625" style="30"/>
    <col min="5121" max="5127" width="8.28515625" style="30" customWidth="1"/>
    <col min="5128" max="5128" width="30.7109375" style="30" customWidth="1"/>
    <col min="5129" max="5131" width="15.42578125" style="30" customWidth="1"/>
    <col min="5132" max="5376" width="9.140625" style="30"/>
    <col min="5377" max="5383" width="8.28515625" style="30" customWidth="1"/>
    <col min="5384" max="5384" width="30.7109375" style="30" customWidth="1"/>
    <col min="5385" max="5387" width="15.42578125" style="30" customWidth="1"/>
    <col min="5388" max="5632" width="9.140625" style="30"/>
    <col min="5633" max="5639" width="8.28515625" style="30" customWidth="1"/>
    <col min="5640" max="5640" width="30.7109375" style="30" customWidth="1"/>
    <col min="5641" max="5643" width="15.42578125" style="30" customWidth="1"/>
    <col min="5644" max="5888" width="9.140625" style="30"/>
    <col min="5889" max="5895" width="8.28515625" style="30" customWidth="1"/>
    <col min="5896" max="5896" width="30.7109375" style="30" customWidth="1"/>
    <col min="5897" max="5899" width="15.42578125" style="30" customWidth="1"/>
    <col min="5900" max="6144" width="9.140625" style="30"/>
    <col min="6145" max="6151" width="8.28515625" style="30" customWidth="1"/>
    <col min="6152" max="6152" width="30.7109375" style="30" customWidth="1"/>
    <col min="6153" max="6155" width="15.42578125" style="30" customWidth="1"/>
    <col min="6156" max="6400" width="9.140625" style="30"/>
    <col min="6401" max="6407" width="8.28515625" style="30" customWidth="1"/>
    <col min="6408" max="6408" width="30.7109375" style="30" customWidth="1"/>
    <col min="6409" max="6411" width="15.42578125" style="30" customWidth="1"/>
    <col min="6412" max="6656" width="9.140625" style="30"/>
    <col min="6657" max="6663" width="8.28515625" style="30" customWidth="1"/>
    <col min="6664" max="6664" width="30.7109375" style="30" customWidth="1"/>
    <col min="6665" max="6667" width="15.42578125" style="30" customWidth="1"/>
    <col min="6668" max="6912" width="9.140625" style="30"/>
    <col min="6913" max="6919" width="8.28515625" style="30" customWidth="1"/>
    <col min="6920" max="6920" width="30.7109375" style="30" customWidth="1"/>
    <col min="6921" max="6923" width="15.42578125" style="30" customWidth="1"/>
    <col min="6924" max="7168" width="9.140625" style="30"/>
    <col min="7169" max="7175" width="8.28515625" style="30" customWidth="1"/>
    <col min="7176" max="7176" width="30.7109375" style="30" customWidth="1"/>
    <col min="7177" max="7179" width="15.42578125" style="30" customWidth="1"/>
    <col min="7180" max="7424" width="9.140625" style="30"/>
    <col min="7425" max="7431" width="8.28515625" style="30" customWidth="1"/>
    <col min="7432" max="7432" width="30.7109375" style="30" customWidth="1"/>
    <col min="7433" max="7435" width="15.42578125" style="30" customWidth="1"/>
    <col min="7436" max="7680" width="9.140625" style="30"/>
    <col min="7681" max="7687" width="8.28515625" style="30" customWidth="1"/>
    <col min="7688" max="7688" width="30.7109375" style="30" customWidth="1"/>
    <col min="7689" max="7691" width="15.42578125" style="30" customWidth="1"/>
    <col min="7692" max="7936" width="9.140625" style="30"/>
    <col min="7937" max="7943" width="8.28515625" style="30" customWidth="1"/>
    <col min="7944" max="7944" width="30.7109375" style="30" customWidth="1"/>
    <col min="7945" max="7947" width="15.42578125" style="30" customWidth="1"/>
    <col min="7948" max="8192" width="9.140625" style="30"/>
    <col min="8193" max="8199" width="8.28515625" style="30" customWidth="1"/>
    <col min="8200" max="8200" width="30.7109375" style="30" customWidth="1"/>
    <col min="8201" max="8203" width="15.42578125" style="30" customWidth="1"/>
    <col min="8204" max="8448" width="9.140625" style="30"/>
    <col min="8449" max="8455" width="8.28515625" style="30" customWidth="1"/>
    <col min="8456" max="8456" width="30.7109375" style="30" customWidth="1"/>
    <col min="8457" max="8459" width="15.42578125" style="30" customWidth="1"/>
    <col min="8460" max="8704" width="9.140625" style="30"/>
    <col min="8705" max="8711" width="8.28515625" style="30" customWidth="1"/>
    <col min="8712" max="8712" width="30.7109375" style="30" customWidth="1"/>
    <col min="8713" max="8715" width="15.42578125" style="30" customWidth="1"/>
    <col min="8716" max="8960" width="9.140625" style="30"/>
    <col min="8961" max="8967" width="8.28515625" style="30" customWidth="1"/>
    <col min="8968" max="8968" width="30.7109375" style="30" customWidth="1"/>
    <col min="8969" max="8971" width="15.42578125" style="30" customWidth="1"/>
    <col min="8972" max="9216" width="9.140625" style="30"/>
    <col min="9217" max="9223" width="8.28515625" style="30" customWidth="1"/>
    <col min="9224" max="9224" width="30.7109375" style="30" customWidth="1"/>
    <col min="9225" max="9227" width="15.42578125" style="30" customWidth="1"/>
    <col min="9228" max="9472" width="9.140625" style="30"/>
    <col min="9473" max="9479" width="8.28515625" style="30" customWidth="1"/>
    <col min="9480" max="9480" width="30.7109375" style="30" customWidth="1"/>
    <col min="9481" max="9483" width="15.42578125" style="30" customWidth="1"/>
    <col min="9484" max="9728" width="9.140625" style="30"/>
    <col min="9729" max="9735" width="8.28515625" style="30" customWidth="1"/>
    <col min="9736" max="9736" width="30.7109375" style="30" customWidth="1"/>
    <col min="9737" max="9739" width="15.42578125" style="30" customWidth="1"/>
    <col min="9740" max="9984" width="9.140625" style="30"/>
    <col min="9985" max="9991" width="8.28515625" style="30" customWidth="1"/>
    <col min="9992" max="9992" width="30.7109375" style="30" customWidth="1"/>
    <col min="9993" max="9995" width="15.42578125" style="30" customWidth="1"/>
    <col min="9996" max="10240" width="9.140625" style="30"/>
    <col min="10241" max="10247" width="8.28515625" style="30" customWidth="1"/>
    <col min="10248" max="10248" width="30.7109375" style="30" customWidth="1"/>
    <col min="10249" max="10251" width="15.42578125" style="30" customWidth="1"/>
    <col min="10252" max="10496" width="9.140625" style="30"/>
    <col min="10497" max="10503" width="8.28515625" style="30" customWidth="1"/>
    <col min="10504" max="10504" width="30.7109375" style="30" customWidth="1"/>
    <col min="10505" max="10507" width="15.42578125" style="30" customWidth="1"/>
    <col min="10508" max="10752" width="9.140625" style="30"/>
    <col min="10753" max="10759" width="8.28515625" style="30" customWidth="1"/>
    <col min="10760" max="10760" width="30.7109375" style="30" customWidth="1"/>
    <col min="10761" max="10763" width="15.42578125" style="30" customWidth="1"/>
    <col min="10764" max="11008" width="9.140625" style="30"/>
    <col min="11009" max="11015" width="8.28515625" style="30" customWidth="1"/>
    <col min="11016" max="11016" width="30.7109375" style="30" customWidth="1"/>
    <col min="11017" max="11019" width="15.42578125" style="30" customWidth="1"/>
    <col min="11020" max="11264" width="9.140625" style="30"/>
    <col min="11265" max="11271" width="8.28515625" style="30" customWidth="1"/>
    <col min="11272" max="11272" width="30.7109375" style="30" customWidth="1"/>
    <col min="11273" max="11275" width="15.42578125" style="30" customWidth="1"/>
    <col min="11276" max="11520" width="9.140625" style="30"/>
    <col min="11521" max="11527" width="8.28515625" style="30" customWidth="1"/>
    <col min="11528" max="11528" width="30.7109375" style="30" customWidth="1"/>
    <col min="11529" max="11531" width="15.42578125" style="30" customWidth="1"/>
    <col min="11532" max="11776" width="9.140625" style="30"/>
    <col min="11777" max="11783" width="8.28515625" style="30" customWidth="1"/>
    <col min="11784" max="11784" width="30.7109375" style="30" customWidth="1"/>
    <col min="11785" max="11787" width="15.42578125" style="30" customWidth="1"/>
    <col min="11788" max="12032" width="9.140625" style="30"/>
    <col min="12033" max="12039" width="8.28515625" style="30" customWidth="1"/>
    <col min="12040" max="12040" width="30.7109375" style="30" customWidth="1"/>
    <col min="12041" max="12043" width="15.42578125" style="30" customWidth="1"/>
    <col min="12044" max="12288" width="9.140625" style="30"/>
    <col min="12289" max="12295" width="8.28515625" style="30" customWidth="1"/>
    <col min="12296" max="12296" width="30.7109375" style="30" customWidth="1"/>
    <col min="12297" max="12299" width="15.42578125" style="30" customWidth="1"/>
    <col min="12300" max="12544" width="9.140625" style="30"/>
    <col min="12545" max="12551" width="8.28515625" style="30" customWidth="1"/>
    <col min="12552" max="12552" width="30.7109375" style="30" customWidth="1"/>
    <col min="12553" max="12555" width="15.42578125" style="30" customWidth="1"/>
    <col min="12556" max="12800" width="9.140625" style="30"/>
    <col min="12801" max="12807" width="8.28515625" style="30" customWidth="1"/>
    <col min="12808" max="12808" width="30.7109375" style="30" customWidth="1"/>
    <col min="12809" max="12811" width="15.42578125" style="30" customWidth="1"/>
    <col min="12812" max="13056" width="9.140625" style="30"/>
    <col min="13057" max="13063" width="8.28515625" style="30" customWidth="1"/>
    <col min="13064" max="13064" width="30.7109375" style="30" customWidth="1"/>
    <col min="13065" max="13067" width="15.42578125" style="30" customWidth="1"/>
    <col min="13068" max="13312" width="9.140625" style="30"/>
    <col min="13313" max="13319" width="8.28515625" style="30" customWidth="1"/>
    <col min="13320" max="13320" width="30.7109375" style="30" customWidth="1"/>
    <col min="13321" max="13323" width="15.42578125" style="30" customWidth="1"/>
    <col min="13324" max="13568" width="9.140625" style="30"/>
    <col min="13569" max="13575" width="8.28515625" style="30" customWidth="1"/>
    <col min="13576" max="13576" width="30.7109375" style="30" customWidth="1"/>
    <col min="13577" max="13579" width="15.42578125" style="30" customWidth="1"/>
    <col min="13580" max="13824" width="9.140625" style="30"/>
    <col min="13825" max="13831" width="8.28515625" style="30" customWidth="1"/>
    <col min="13832" max="13832" width="30.7109375" style="30" customWidth="1"/>
    <col min="13833" max="13835" width="15.42578125" style="30" customWidth="1"/>
    <col min="13836" max="14080" width="9.140625" style="30"/>
    <col min="14081" max="14087" width="8.28515625" style="30" customWidth="1"/>
    <col min="14088" max="14088" width="30.7109375" style="30" customWidth="1"/>
    <col min="14089" max="14091" width="15.42578125" style="30" customWidth="1"/>
    <col min="14092" max="14336" width="9.140625" style="30"/>
    <col min="14337" max="14343" width="8.28515625" style="30" customWidth="1"/>
    <col min="14344" max="14344" width="30.7109375" style="30" customWidth="1"/>
    <col min="14345" max="14347" width="15.42578125" style="30" customWidth="1"/>
    <col min="14348" max="14592" width="9.140625" style="30"/>
    <col min="14593" max="14599" width="8.28515625" style="30" customWidth="1"/>
    <col min="14600" max="14600" width="30.7109375" style="30" customWidth="1"/>
    <col min="14601" max="14603" width="15.42578125" style="30" customWidth="1"/>
    <col min="14604" max="14848" width="9.140625" style="30"/>
    <col min="14849" max="14855" width="8.28515625" style="30" customWidth="1"/>
    <col min="14856" max="14856" width="30.7109375" style="30" customWidth="1"/>
    <col min="14857" max="14859" width="15.42578125" style="30" customWidth="1"/>
    <col min="14860" max="15104" width="9.140625" style="30"/>
    <col min="15105" max="15111" width="8.28515625" style="30" customWidth="1"/>
    <col min="15112" max="15112" width="30.7109375" style="30" customWidth="1"/>
    <col min="15113" max="15115" width="15.42578125" style="30" customWidth="1"/>
    <col min="15116" max="15360" width="9.140625" style="30"/>
    <col min="15361" max="15367" width="8.28515625" style="30" customWidth="1"/>
    <col min="15368" max="15368" width="30.7109375" style="30" customWidth="1"/>
    <col min="15369" max="15371" width="15.42578125" style="30" customWidth="1"/>
    <col min="15372" max="15616" width="9.140625" style="30"/>
    <col min="15617" max="15623" width="8.28515625" style="30" customWidth="1"/>
    <col min="15624" max="15624" width="30.7109375" style="30" customWidth="1"/>
    <col min="15625" max="15627" width="15.42578125" style="30" customWidth="1"/>
    <col min="15628" max="15872" width="9.140625" style="30"/>
    <col min="15873" max="15879" width="8.28515625" style="30" customWidth="1"/>
    <col min="15880" max="15880" width="30.7109375" style="30" customWidth="1"/>
    <col min="15881" max="15883" width="15.42578125" style="30" customWidth="1"/>
    <col min="15884" max="16128" width="9.140625" style="30"/>
    <col min="16129" max="16135" width="8.28515625" style="30" customWidth="1"/>
    <col min="16136" max="16136" width="30.7109375" style="30" customWidth="1"/>
    <col min="16137" max="16139" width="15.42578125" style="30" customWidth="1"/>
    <col min="16140" max="16384" width="9.140625" style="30"/>
  </cols>
  <sheetData>
    <row r="1" spans="1:17" ht="12.75" customHeight="1" x14ac:dyDescent="0.25">
      <c r="I1" s="43" t="s">
        <v>744</v>
      </c>
      <c r="K1" s="3" t="s">
        <v>755</v>
      </c>
      <c r="L1" s="3"/>
      <c r="M1" s="3"/>
    </row>
    <row r="2" spans="1:17" ht="12.75" customHeight="1" x14ac:dyDescent="0.25">
      <c r="I2" s="44" t="s">
        <v>1</v>
      </c>
      <c r="K2" s="4" t="s">
        <v>751</v>
      </c>
      <c r="L2" s="4"/>
      <c r="M2" s="4"/>
    </row>
    <row r="3" spans="1:17" ht="12.75" customHeight="1" x14ac:dyDescent="0.25">
      <c r="I3" s="127" t="s">
        <v>1009</v>
      </c>
    </row>
    <row r="4" spans="1:17" ht="15" x14ac:dyDescent="0.25">
      <c r="A4" s="93"/>
      <c r="B4" s="92"/>
      <c r="C4" s="93"/>
      <c r="D4" s="93"/>
      <c r="E4" s="93"/>
      <c r="F4" s="93"/>
      <c r="G4" s="93"/>
      <c r="H4" s="92"/>
    </row>
    <row r="5" spans="1:17" ht="15" x14ac:dyDescent="0.25">
      <c r="A5" s="92"/>
      <c r="B5" s="92"/>
      <c r="C5" s="92"/>
      <c r="D5" s="92"/>
      <c r="E5" s="92"/>
      <c r="F5" s="92"/>
      <c r="G5" s="92"/>
      <c r="H5" s="92"/>
    </row>
    <row r="6" spans="1:17" ht="15" x14ac:dyDescent="0.25">
      <c r="A6" s="130"/>
      <c r="B6" s="131"/>
      <c r="C6" s="131"/>
      <c r="D6" s="131"/>
      <c r="E6" s="131"/>
      <c r="F6" s="131"/>
      <c r="G6" s="131"/>
      <c r="H6" s="131"/>
      <c r="I6" s="45"/>
    </row>
    <row r="7" spans="1:17" ht="14.25" x14ac:dyDescent="0.2">
      <c r="A7" s="165" t="s">
        <v>981</v>
      </c>
      <c r="B7" s="165"/>
      <c r="C7" s="165"/>
      <c r="D7" s="165"/>
      <c r="E7" s="165"/>
      <c r="F7" s="165"/>
      <c r="G7" s="165"/>
      <c r="H7" s="165"/>
      <c r="I7" s="165"/>
    </row>
    <row r="8" spans="1:17" ht="15" x14ac:dyDescent="0.25">
      <c r="A8" s="92"/>
      <c r="B8" s="92"/>
      <c r="C8" s="92"/>
      <c r="D8" s="92"/>
      <c r="E8" s="92"/>
      <c r="F8" s="92"/>
      <c r="G8" s="92"/>
      <c r="H8" s="92"/>
    </row>
    <row r="9" spans="1:17" ht="15" x14ac:dyDescent="0.25">
      <c r="A9" s="92" t="s">
        <v>750</v>
      </c>
      <c r="B9" s="94"/>
      <c r="C9" s="94"/>
      <c r="D9" s="94"/>
      <c r="E9" s="94"/>
      <c r="F9" s="94"/>
      <c r="G9" s="94"/>
      <c r="H9" s="94"/>
    </row>
    <row r="10" spans="1:17" ht="55.5" customHeight="1" x14ac:dyDescent="0.2">
      <c r="A10" s="95" t="s">
        <v>7</v>
      </c>
      <c r="B10" s="95" t="s">
        <v>745</v>
      </c>
      <c r="C10" s="96" t="s">
        <v>746</v>
      </c>
      <c r="D10" s="96" t="s">
        <v>220</v>
      </c>
      <c r="E10" s="96" t="s">
        <v>221</v>
      </c>
      <c r="F10" s="96" t="s">
        <v>222</v>
      </c>
      <c r="G10" s="95" t="s">
        <v>747</v>
      </c>
      <c r="H10" s="96" t="s">
        <v>748</v>
      </c>
      <c r="I10" s="95" t="s">
        <v>757</v>
      </c>
      <c r="J10" s="32" t="s">
        <v>758</v>
      </c>
      <c r="K10" s="32" t="s">
        <v>759</v>
      </c>
      <c r="L10" s="33"/>
      <c r="M10" s="33"/>
    </row>
    <row r="11" spans="1:17" ht="30" x14ac:dyDescent="0.2">
      <c r="A11" s="122" t="s">
        <v>13</v>
      </c>
      <c r="B11" s="128" t="s">
        <v>225</v>
      </c>
      <c r="C11" s="122" t="s">
        <v>223</v>
      </c>
      <c r="D11" s="128" t="s">
        <v>224</v>
      </c>
      <c r="E11" s="122" t="s">
        <v>224</v>
      </c>
      <c r="F11" s="128" t="s">
        <v>224</v>
      </c>
      <c r="G11" s="122" t="s">
        <v>224</v>
      </c>
      <c r="H11" s="122" t="s">
        <v>224</v>
      </c>
      <c r="I11" s="132">
        <f>I12+I91+I98+I129+I136+I172+I208+I221</f>
        <v>102700700</v>
      </c>
      <c r="J11" s="53">
        <f>J12+J91+J98+J129+J136+J172+J208+J221</f>
        <v>101916900</v>
      </c>
      <c r="K11" s="53">
        <f>K12+K91+K98+K129+K136+K172+K208+K221</f>
        <v>101906600</v>
      </c>
      <c r="L11" s="35">
        <f t="shared" ref="L11:Q11" si="0">SUM(L12:L236)</f>
        <v>99428100</v>
      </c>
      <c r="M11" s="35">
        <f t="shared" si="0"/>
        <v>0</v>
      </c>
      <c r="N11" s="35">
        <f t="shared" si="0"/>
        <v>0</v>
      </c>
      <c r="O11" s="51">
        <f t="shared" si="0"/>
        <v>3272600</v>
      </c>
      <c r="P11" s="51">
        <f t="shared" si="0"/>
        <v>3261300</v>
      </c>
      <c r="Q11" s="51">
        <f t="shared" si="0"/>
        <v>3245000</v>
      </c>
    </row>
    <row r="12" spans="1:17" ht="15" outlineLevel="1" x14ac:dyDescent="0.2">
      <c r="A12" s="99" t="s">
        <v>14</v>
      </c>
      <c r="B12" s="98" t="s">
        <v>18</v>
      </c>
      <c r="C12" s="99" t="s">
        <v>223</v>
      </c>
      <c r="D12" s="98" t="s">
        <v>226</v>
      </c>
      <c r="E12" s="99" t="s">
        <v>224</v>
      </c>
      <c r="F12" s="98"/>
      <c r="G12" s="99" t="s">
        <v>224</v>
      </c>
      <c r="H12" s="99" t="s">
        <v>224</v>
      </c>
      <c r="I12" s="100">
        <f>I13+I19+I42+I48+I54</f>
        <v>26763900</v>
      </c>
      <c r="J12" s="55">
        <f>J13+J19+J42+J48+J54</f>
        <v>26754000</v>
      </c>
      <c r="K12" s="55">
        <f>K13+K19+K42+K48+K54</f>
        <v>26754000</v>
      </c>
      <c r="L12" s="35"/>
      <c r="M12" s="35"/>
      <c r="N12" s="36"/>
      <c r="O12" s="37"/>
    </row>
    <row r="13" spans="1:17" ht="45" outlineLevel="1" x14ac:dyDescent="0.2">
      <c r="A13" s="99" t="s">
        <v>15</v>
      </c>
      <c r="B13" s="98" t="s">
        <v>20</v>
      </c>
      <c r="C13" s="99" t="s">
        <v>223</v>
      </c>
      <c r="D13" s="98" t="s">
        <v>226</v>
      </c>
      <c r="E13" s="99"/>
      <c r="F13" s="98" t="s">
        <v>338</v>
      </c>
      <c r="G13" s="99"/>
      <c r="H13" s="99"/>
      <c r="I13" s="100">
        <f t="shared" ref="I13:K15" si="1">I14</f>
        <v>982800</v>
      </c>
      <c r="J13" s="55">
        <f t="shared" si="1"/>
        <v>982800</v>
      </c>
      <c r="K13" s="55">
        <f t="shared" si="1"/>
        <v>982800</v>
      </c>
      <c r="L13" s="35"/>
      <c r="M13" s="35"/>
      <c r="N13" s="36"/>
      <c r="O13" s="37"/>
    </row>
    <row r="14" spans="1:17" ht="30" outlineLevel="1" x14ac:dyDescent="0.2">
      <c r="A14" s="99" t="s">
        <v>16</v>
      </c>
      <c r="B14" s="98" t="s">
        <v>228</v>
      </c>
      <c r="C14" s="99" t="s">
        <v>223</v>
      </c>
      <c r="D14" s="98" t="s">
        <v>226</v>
      </c>
      <c r="E14" s="99"/>
      <c r="F14" s="98" t="s">
        <v>338</v>
      </c>
      <c r="G14" s="99" t="s">
        <v>761</v>
      </c>
      <c r="H14" s="99"/>
      <c r="I14" s="100">
        <f t="shared" si="1"/>
        <v>982800</v>
      </c>
      <c r="J14" s="55">
        <f t="shared" si="1"/>
        <v>982800</v>
      </c>
      <c r="K14" s="55">
        <f t="shared" si="1"/>
        <v>982800</v>
      </c>
      <c r="L14" s="35"/>
      <c r="M14" s="35"/>
      <c r="N14" s="36"/>
      <c r="O14" s="37"/>
    </row>
    <row r="15" spans="1:17" ht="30" outlineLevel="1" x14ac:dyDescent="0.2">
      <c r="A15" s="99" t="s">
        <v>17</v>
      </c>
      <c r="B15" s="98" t="s">
        <v>229</v>
      </c>
      <c r="C15" s="99" t="s">
        <v>223</v>
      </c>
      <c r="D15" s="98" t="s">
        <v>226</v>
      </c>
      <c r="E15" s="99"/>
      <c r="F15" s="98" t="s">
        <v>338</v>
      </c>
      <c r="G15" s="99" t="s">
        <v>762</v>
      </c>
      <c r="H15" s="99"/>
      <c r="I15" s="100">
        <f t="shared" si="1"/>
        <v>982800</v>
      </c>
      <c r="J15" s="55">
        <f t="shared" si="1"/>
        <v>982800</v>
      </c>
      <c r="K15" s="55">
        <f t="shared" si="1"/>
        <v>982800</v>
      </c>
      <c r="L15" s="35"/>
      <c r="M15" s="35"/>
      <c r="N15" s="36"/>
      <c r="O15" s="37"/>
    </row>
    <row r="16" spans="1:17" ht="45" outlineLevel="1" x14ac:dyDescent="0.2">
      <c r="A16" s="99" t="s">
        <v>28</v>
      </c>
      <c r="B16" s="98" t="s">
        <v>760</v>
      </c>
      <c r="C16" s="99" t="s">
        <v>223</v>
      </c>
      <c r="D16" s="98" t="s">
        <v>226</v>
      </c>
      <c r="E16" s="99"/>
      <c r="F16" s="98" t="s">
        <v>338</v>
      </c>
      <c r="G16" s="99" t="s">
        <v>763</v>
      </c>
      <c r="H16" s="99"/>
      <c r="I16" s="100">
        <f>I18</f>
        <v>982800</v>
      </c>
      <c r="J16" s="55">
        <f>J18</f>
        <v>982800</v>
      </c>
      <c r="K16" s="55">
        <f>K18</f>
        <v>982800</v>
      </c>
      <c r="L16" s="35"/>
      <c r="M16" s="35"/>
      <c r="N16" s="36"/>
      <c r="O16" s="37"/>
    </row>
    <row r="17" spans="1:17" ht="90" outlineLevel="1" x14ac:dyDescent="0.2">
      <c r="A17" s="99" t="s">
        <v>31</v>
      </c>
      <c r="B17" s="98" t="s">
        <v>894</v>
      </c>
      <c r="C17" s="99" t="s">
        <v>223</v>
      </c>
      <c r="D17" s="98" t="s">
        <v>226</v>
      </c>
      <c r="E17" s="99"/>
      <c r="F17" s="98" t="s">
        <v>338</v>
      </c>
      <c r="G17" s="99" t="s">
        <v>763</v>
      </c>
      <c r="H17" s="99" t="s">
        <v>299</v>
      </c>
      <c r="I17" s="100">
        <f>I18</f>
        <v>982800</v>
      </c>
      <c r="J17" s="54">
        <f>J18</f>
        <v>982800</v>
      </c>
      <c r="K17" s="54">
        <f>K18</f>
        <v>982800</v>
      </c>
      <c r="L17" s="35"/>
      <c r="M17" s="35"/>
      <c r="N17" s="36"/>
      <c r="O17" s="37"/>
    </row>
    <row r="18" spans="1:17" s="34" customFormat="1" ht="30" outlineLevel="1" x14ac:dyDescent="0.2">
      <c r="A18" s="99" t="s">
        <v>34</v>
      </c>
      <c r="B18" s="98" t="s">
        <v>895</v>
      </c>
      <c r="C18" s="99" t="s">
        <v>223</v>
      </c>
      <c r="D18" s="98" t="s">
        <v>226</v>
      </c>
      <c r="E18" s="99"/>
      <c r="F18" s="98" t="s">
        <v>338</v>
      </c>
      <c r="G18" s="99" t="s">
        <v>763</v>
      </c>
      <c r="H18" s="99" t="s">
        <v>324</v>
      </c>
      <c r="I18" s="100">
        <f>SUM(L18:O18)</f>
        <v>982800</v>
      </c>
      <c r="J18" s="57">
        <v>982800</v>
      </c>
      <c r="K18" s="58">
        <v>982800</v>
      </c>
      <c r="L18" s="35">
        <v>982800</v>
      </c>
      <c r="M18" s="35"/>
      <c r="N18" s="36"/>
      <c r="O18" s="38"/>
      <c r="P18" s="36"/>
      <c r="Q18" s="36"/>
    </row>
    <row r="19" spans="1:17" ht="75" outlineLevel="2" x14ac:dyDescent="0.2">
      <c r="A19" s="99" t="s">
        <v>37</v>
      </c>
      <c r="B19" s="98" t="s">
        <v>24</v>
      </c>
      <c r="C19" s="99" t="s">
        <v>223</v>
      </c>
      <c r="D19" s="98" t="s">
        <v>226</v>
      </c>
      <c r="E19" s="99" t="s">
        <v>25</v>
      </c>
      <c r="F19" s="98" t="s">
        <v>227</v>
      </c>
      <c r="G19" s="99" t="s">
        <v>224</v>
      </c>
      <c r="H19" s="99" t="s">
        <v>224</v>
      </c>
      <c r="I19" s="100">
        <f t="shared" ref="I19:K20" si="2">I20</f>
        <v>17571200</v>
      </c>
      <c r="J19" s="55">
        <f t="shared" si="2"/>
        <v>17571200</v>
      </c>
      <c r="K19" s="55">
        <f t="shared" si="2"/>
        <v>17571200</v>
      </c>
      <c r="L19" s="35"/>
      <c r="M19" s="35"/>
      <c r="N19" s="36"/>
      <c r="O19" s="37"/>
    </row>
    <row r="20" spans="1:17" ht="30" outlineLevel="4" x14ac:dyDescent="0.2">
      <c r="A20" s="99" t="s">
        <v>40</v>
      </c>
      <c r="B20" s="98" t="s">
        <v>228</v>
      </c>
      <c r="C20" s="99" t="s">
        <v>223</v>
      </c>
      <c r="D20" s="98" t="s">
        <v>226</v>
      </c>
      <c r="E20" s="99" t="s">
        <v>25</v>
      </c>
      <c r="F20" s="98" t="s">
        <v>227</v>
      </c>
      <c r="G20" s="99" t="s">
        <v>761</v>
      </c>
      <c r="H20" s="99" t="s">
        <v>224</v>
      </c>
      <c r="I20" s="100">
        <f t="shared" si="2"/>
        <v>17571200</v>
      </c>
      <c r="J20" s="55">
        <f t="shared" si="2"/>
        <v>17571200</v>
      </c>
      <c r="K20" s="55">
        <f t="shared" si="2"/>
        <v>17571200</v>
      </c>
      <c r="L20" s="35"/>
      <c r="M20" s="35"/>
      <c r="N20" s="36"/>
      <c r="O20" s="37"/>
    </row>
    <row r="21" spans="1:17" ht="30" outlineLevel="5" x14ac:dyDescent="0.2">
      <c r="A21" s="99" t="s">
        <v>43</v>
      </c>
      <c r="B21" s="98" t="s">
        <v>229</v>
      </c>
      <c r="C21" s="99" t="s">
        <v>223</v>
      </c>
      <c r="D21" s="98" t="s">
        <v>226</v>
      </c>
      <c r="E21" s="99" t="s">
        <v>25</v>
      </c>
      <c r="F21" s="98" t="s">
        <v>227</v>
      </c>
      <c r="G21" s="99" t="s">
        <v>762</v>
      </c>
      <c r="H21" s="99" t="s">
        <v>224</v>
      </c>
      <c r="I21" s="100">
        <f>I22+I27+I32+I39</f>
        <v>17571200</v>
      </c>
      <c r="J21" s="55">
        <f>J22+J27+J32+J39</f>
        <v>17571200</v>
      </c>
      <c r="K21" s="55">
        <f>K22+K27+K32+K39</f>
        <v>17571200</v>
      </c>
      <c r="L21" s="35"/>
      <c r="M21" s="35"/>
      <c r="N21" s="36"/>
      <c r="O21" s="37"/>
    </row>
    <row r="22" spans="1:17" ht="135" outlineLevel="6" x14ac:dyDescent="0.2">
      <c r="A22" s="99" t="s">
        <v>46</v>
      </c>
      <c r="B22" s="103" t="s">
        <v>955</v>
      </c>
      <c r="C22" s="99" t="s">
        <v>223</v>
      </c>
      <c r="D22" s="98" t="s">
        <v>226</v>
      </c>
      <c r="E22" s="99" t="s">
        <v>25</v>
      </c>
      <c r="F22" s="98" t="s">
        <v>227</v>
      </c>
      <c r="G22" s="99" t="s">
        <v>764</v>
      </c>
      <c r="H22" s="99" t="s">
        <v>224</v>
      </c>
      <c r="I22" s="100">
        <f>I24+I26</f>
        <v>31100</v>
      </c>
      <c r="J22" s="54">
        <f>J24+J26</f>
        <v>31100</v>
      </c>
      <c r="K22" s="54">
        <f>K24+K26</f>
        <v>31100</v>
      </c>
      <c r="L22" s="39"/>
      <c r="M22" s="39"/>
      <c r="N22" s="36"/>
      <c r="O22" s="37"/>
    </row>
    <row r="23" spans="1:17" ht="90" outlineLevel="6" x14ac:dyDescent="0.2">
      <c r="A23" s="99" t="s">
        <v>51</v>
      </c>
      <c r="B23" s="103" t="s">
        <v>894</v>
      </c>
      <c r="C23" s="99" t="s">
        <v>223</v>
      </c>
      <c r="D23" s="98" t="s">
        <v>226</v>
      </c>
      <c r="E23" s="99" t="s">
        <v>25</v>
      </c>
      <c r="F23" s="98" t="s">
        <v>227</v>
      </c>
      <c r="G23" s="99" t="s">
        <v>764</v>
      </c>
      <c r="H23" s="99" t="s">
        <v>299</v>
      </c>
      <c r="I23" s="100">
        <f>I24</f>
        <v>29364</v>
      </c>
      <c r="J23" s="54">
        <f>J24</f>
        <v>29364</v>
      </c>
      <c r="K23" s="54">
        <f>K24</f>
        <v>29364</v>
      </c>
      <c r="L23" s="39"/>
      <c r="M23" s="39"/>
      <c r="N23" s="36"/>
      <c r="O23" s="37"/>
    </row>
    <row r="24" spans="1:17" ht="30" outlineLevel="7" x14ac:dyDescent="0.2">
      <c r="A24" s="99" t="s">
        <v>63</v>
      </c>
      <c r="B24" s="98" t="s">
        <v>895</v>
      </c>
      <c r="C24" s="99" t="s">
        <v>223</v>
      </c>
      <c r="D24" s="98" t="s">
        <v>226</v>
      </c>
      <c r="E24" s="99" t="s">
        <v>25</v>
      </c>
      <c r="F24" s="98" t="s">
        <v>227</v>
      </c>
      <c r="G24" s="99" t="s">
        <v>764</v>
      </c>
      <c r="H24" s="99" t="s">
        <v>324</v>
      </c>
      <c r="I24" s="100">
        <f>SUM(L24:O24)</f>
        <v>29364</v>
      </c>
      <c r="J24" s="57">
        <v>29364</v>
      </c>
      <c r="K24" s="58">
        <v>29364</v>
      </c>
      <c r="L24" s="35"/>
      <c r="M24" s="35"/>
      <c r="N24" s="36"/>
      <c r="O24" s="38">
        <v>29364</v>
      </c>
    </row>
    <row r="25" spans="1:17" ht="45" outlineLevel="7" x14ac:dyDescent="0.2">
      <c r="A25" s="99" t="s">
        <v>54</v>
      </c>
      <c r="B25" s="98" t="s">
        <v>896</v>
      </c>
      <c r="C25" s="99" t="s">
        <v>223</v>
      </c>
      <c r="D25" s="98" t="s">
        <v>226</v>
      </c>
      <c r="E25" s="99" t="s">
        <v>25</v>
      </c>
      <c r="F25" s="98" t="s">
        <v>227</v>
      </c>
      <c r="G25" s="99" t="s">
        <v>764</v>
      </c>
      <c r="H25" s="99" t="s">
        <v>423</v>
      </c>
      <c r="I25" s="100">
        <f>I26</f>
        <v>1736</v>
      </c>
      <c r="J25" s="54">
        <f>J26</f>
        <v>1736</v>
      </c>
      <c r="K25" s="54">
        <f>K26</f>
        <v>1736</v>
      </c>
      <c r="L25" s="35"/>
      <c r="M25" s="35"/>
      <c r="N25" s="36"/>
      <c r="O25" s="38"/>
    </row>
    <row r="26" spans="1:17" ht="45" outlineLevel="7" x14ac:dyDescent="0.2">
      <c r="A26" s="99" t="s">
        <v>57</v>
      </c>
      <c r="B26" s="98" t="s">
        <v>897</v>
      </c>
      <c r="C26" s="99" t="s">
        <v>223</v>
      </c>
      <c r="D26" s="98" t="s">
        <v>226</v>
      </c>
      <c r="E26" s="99" t="s">
        <v>25</v>
      </c>
      <c r="F26" s="98" t="s">
        <v>227</v>
      </c>
      <c r="G26" s="99" t="s">
        <v>764</v>
      </c>
      <c r="H26" s="99" t="s">
        <v>476</v>
      </c>
      <c r="I26" s="100">
        <f>SUM(L26:O26)</f>
        <v>1736</v>
      </c>
      <c r="J26" s="57">
        <v>1736</v>
      </c>
      <c r="K26" s="58">
        <v>1736</v>
      </c>
      <c r="L26" s="35"/>
      <c r="M26" s="35"/>
      <c r="N26" s="36"/>
      <c r="O26" s="38">
        <v>1736</v>
      </c>
      <c r="P26" s="36">
        <v>31100</v>
      </c>
      <c r="Q26" s="36">
        <v>31100</v>
      </c>
    </row>
    <row r="27" spans="1:17" ht="105" outlineLevel="6" x14ac:dyDescent="0.2">
      <c r="A27" s="99" t="s">
        <v>60</v>
      </c>
      <c r="B27" s="102" t="s">
        <v>956</v>
      </c>
      <c r="C27" s="99" t="s">
        <v>223</v>
      </c>
      <c r="D27" s="98" t="s">
        <v>226</v>
      </c>
      <c r="E27" s="99" t="s">
        <v>25</v>
      </c>
      <c r="F27" s="98" t="s">
        <v>227</v>
      </c>
      <c r="G27" s="99" t="s">
        <v>765</v>
      </c>
      <c r="H27" s="99" t="s">
        <v>224</v>
      </c>
      <c r="I27" s="100">
        <f>I29+I31</f>
        <v>467700</v>
      </c>
      <c r="J27" s="54">
        <f>J29+J31</f>
        <v>467700</v>
      </c>
      <c r="K27" s="54">
        <f>K29+K31</f>
        <v>467700</v>
      </c>
      <c r="L27" s="39"/>
      <c r="M27" s="39"/>
      <c r="N27" s="36"/>
      <c r="O27" s="37"/>
    </row>
    <row r="28" spans="1:17" ht="90" outlineLevel="6" x14ac:dyDescent="0.2">
      <c r="A28" s="99" t="s">
        <v>81</v>
      </c>
      <c r="B28" s="98" t="s">
        <v>894</v>
      </c>
      <c r="C28" s="99" t="s">
        <v>223</v>
      </c>
      <c r="D28" s="98" t="s">
        <v>226</v>
      </c>
      <c r="E28" s="99" t="s">
        <v>25</v>
      </c>
      <c r="F28" s="98" t="s">
        <v>227</v>
      </c>
      <c r="G28" s="99" t="s">
        <v>765</v>
      </c>
      <c r="H28" s="99" t="s">
        <v>299</v>
      </c>
      <c r="I28" s="100">
        <f>I29</f>
        <v>416937</v>
      </c>
      <c r="J28" s="54">
        <f>J29</f>
        <v>416937</v>
      </c>
      <c r="K28" s="54">
        <f>K29</f>
        <v>416937</v>
      </c>
      <c r="L28" s="39"/>
      <c r="M28" s="39"/>
      <c r="N28" s="36"/>
      <c r="O28" s="37"/>
    </row>
    <row r="29" spans="1:17" ht="30" outlineLevel="7" x14ac:dyDescent="0.2">
      <c r="A29" s="99" t="s">
        <v>66</v>
      </c>
      <c r="B29" s="98" t="s">
        <v>895</v>
      </c>
      <c r="C29" s="99" t="s">
        <v>223</v>
      </c>
      <c r="D29" s="98" t="s">
        <v>226</v>
      </c>
      <c r="E29" s="99" t="s">
        <v>25</v>
      </c>
      <c r="F29" s="98" t="s">
        <v>227</v>
      </c>
      <c r="G29" s="99" t="s">
        <v>765</v>
      </c>
      <c r="H29" s="99" t="s">
        <v>324</v>
      </c>
      <c r="I29" s="100">
        <f>SUM(L29:O29)</f>
        <v>416937</v>
      </c>
      <c r="J29" s="57">
        <v>416937</v>
      </c>
      <c r="K29" s="58">
        <v>416937</v>
      </c>
      <c r="L29" s="35"/>
      <c r="M29" s="35"/>
      <c r="N29" s="36"/>
      <c r="O29" s="38">
        <v>416937</v>
      </c>
    </row>
    <row r="30" spans="1:17" ht="45" outlineLevel="7" x14ac:dyDescent="0.2">
      <c r="A30" s="99" t="s">
        <v>89</v>
      </c>
      <c r="B30" s="98" t="s">
        <v>896</v>
      </c>
      <c r="C30" s="99" t="s">
        <v>223</v>
      </c>
      <c r="D30" s="98" t="s">
        <v>226</v>
      </c>
      <c r="E30" s="99" t="s">
        <v>25</v>
      </c>
      <c r="F30" s="98" t="s">
        <v>227</v>
      </c>
      <c r="G30" s="99" t="s">
        <v>765</v>
      </c>
      <c r="H30" s="99" t="s">
        <v>423</v>
      </c>
      <c r="I30" s="100">
        <f>I31</f>
        <v>50763</v>
      </c>
      <c r="J30" s="54">
        <f>J31</f>
        <v>50763</v>
      </c>
      <c r="K30" s="54">
        <f>K31</f>
        <v>50763</v>
      </c>
      <c r="L30" s="35"/>
      <c r="M30" s="35"/>
      <c r="N30" s="36"/>
      <c r="O30" s="38"/>
    </row>
    <row r="31" spans="1:17" ht="45" outlineLevel="7" x14ac:dyDescent="0.2">
      <c r="A31" s="99" t="s">
        <v>92</v>
      </c>
      <c r="B31" s="98" t="s">
        <v>897</v>
      </c>
      <c r="C31" s="99" t="s">
        <v>223</v>
      </c>
      <c r="D31" s="98" t="s">
        <v>226</v>
      </c>
      <c r="E31" s="99" t="s">
        <v>25</v>
      </c>
      <c r="F31" s="98" t="s">
        <v>227</v>
      </c>
      <c r="G31" s="99" t="s">
        <v>765</v>
      </c>
      <c r="H31" s="99" t="s">
        <v>476</v>
      </c>
      <c r="I31" s="100">
        <f>SUM(L31:O31)</f>
        <v>50763</v>
      </c>
      <c r="J31" s="57">
        <v>50763</v>
      </c>
      <c r="K31" s="58">
        <v>50763</v>
      </c>
      <c r="L31" s="35"/>
      <c r="M31" s="35"/>
      <c r="N31" s="36"/>
      <c r="O31" s="38">
        <v>50763</v>
      </c>
      <c r="P31" s="36">
        <v>467700</v>
      </c>
      <c r="Q31" s="36">
        <v>467700</v>
      </c>
    </row>
    <row r="32" spans="1:17" ht="60" outlineLevel="6" x14ac:dyDescent="0.2">
      <c r="A32" s="99" t="s">
        <v>95</v>
      </c>
      <c r="B32" s="98" t="s">
        <v>232</v>
      </c>
      <c r="C32" s="99" t="s">
        <v>223</v>
      </c>
      <c r="D32" s="98" t="s">
        <v>226</v>
      </c>
      <c r="E32" s="99" t="s">
        <v>25</v>
      </c>
      <c r="F32" s="98" t="s">
        <v>227</v>
      </c>
      <c r="G32" s="99" t="s">
        <v>766</v>
      </c>
      <c r="H32" s="99" t="s">
        <v>224</v>
      </c>
      <c r="I32" s="100">
        <f>I34+I36+I38</f>
        <v>14128400</v>
      </c>
      <c r="J32" s="54">
        <f>J34+J36+J38</f>
        <v>14128400</v>
      </c>
      <c r="K32" s="54">
        <f>K34+K36+K38</f>
        <v>14128400</v>
      </c>
      <c r="L32" s="39"/>
      <c r="M32" s="39"/>
      <c r="N32" s="36"/>
      <c r="O32" s="37"/>
    </row>
    <row r="33" spans="1:17" ht="90" outlineLevel="6" x14ac:dyDescent="0.2">
      <c r="A33" s="99" t="s">
        <v>98</v>
      </c>
      <c r="B33" s="98" t="s">
        <v>894</v>
      </c>
      <c r="C33" s="99" t="s">
        <v>223</v>
      </c>
      <c r="D33" s="98" t="s">
        <v>226</v>
      </c>
      <c r="E33" s="99" t="s">
        <v>25</v>
      </c>
      <c r="F33" s="98" t="s">
        <v>227</v>
      </c>
      <c r="G33" s="99" t="s">
        <v>766</v>
      </c>
      <c r="H33" s="99" t="s">
        <v>299</v>
      </c>
      <c r="I33" s="100">
        <f>I34</f>
        <v>10951400</v>
      </c>
      <c r="J33" s="54">
        <f>J34</f>
        <v>10951400</v>
      </c>
      <c r="K33" s="54">
        <f>K34</f>
        <v>10951400</v>
      </c>
      <c r="L33" s="39"/>
      <c r="M33" s="39"/>
      <c r="N33" s="36"/>
      <c r="O33" s="37"/>
    </row>
    <row r="34" spans="1:17" ht="30" outlineLevel="7" x14ac:dyDescent="0.2">
      <c r="A34" s="99" t="s">
        <v>101</v>
      </c>
      <c r="B34" s="98" t="s">
        <v>895</v>
      </c>
      <c r="C34" s="99" t="s">
        <v>223</v>
      </c>
      <c r="D34" s="98" t="s">
        <v>226</v>
      </c>
      <c r="E34" s="99" t="s">
        <v>25</v>
      </c>
      <c r="F34" s="98" t="s">
        <v>227</v>
      </c>
      <c r="G34" s="99" t="s">
        <v>766</v>
      </c>
      <c r="H34" s="99" t="s">
        <v>324</v>
      </c>
      <c r="I34" s="100">
        <f>SUM(L34:O34)</f>
        <v>10951400</v>
      </c>
      <c r="J34" s="57">
        <v>10951400</v>
      </c>
      <c r="K34" s="58">
        <v>10951400</v>
      </c>
      <c r="L34" s="35">
        <v>10951400</v>
      </c>
      <c r="M34" s="35"/>
      <c r="N34" s="36"/>
      <c r="O34" s="38"/>
    </row>
    <row r="35" spans="1:17" ht="45" outlineLevel="7" x14ac:dyDescent="0.2">
      <c r="A35" s="99" t="s">
        <v>104</v>
      </c>
      <c r="B35" s="98" t="s">
        <v>896</v>
      </c>
      <c r="C35" s="99" t="s">
        <v>223</v>
      </c>
      <c r="D35" s="98" t="s">
        <v>226</v>
      </c>
      <c r="E35" s="99" t="s">
        <v>25</v>
      </c>
      <c r="F35" s="98" t="s">
        <v>227</v>
      </c>
      <c r="G35" s="99" t="s">
        <v>766</v>
      </c>
      <c r="H35" s="99" t="s">
        <v>423</v>
      </c>
      <c r="I35" s="100">
        <f>I36</f>
        <v>3145000</v>
      </c>
      <c r="J35" s="54">
        <f>J36</f>
        <v>3145000</v>
      </c>
      <c r="K35" s="54">
        <f>K36</f>
        <v>3145000</v>
      </c>
      <c r="L35" s="35"/>
      <c r="M35" s="35"/>
      <c r="N35" s="36"/>
      <c r="O35" s="38"/>
    </row>
    <row r="36" spans="1:17" ht="45" outlineLevel="7" x14ac:dyDescent="0.2">
      <c r="A36" s="99" t="s">
        <v>116</v>
      </c>
      <c r="B36" s="98" t="s">
        <v>897</v>
      </c>
      <c r="C36" s="99" t="s">
        <v>223</v>
      </c>
      <c r="D36" s="98" t="s">
        <v>226</v>
      </c>
      <c r="E36" s="99" t="s">
        <v>25</v>
      </c>
      <c r="F36" s="98" t="s">
        <v>227</v>
      </c>
      <c r="G36" s="99" t="s">
        <v>766</v>
      </c>
      <c r="H36" s="99" t="s">
        <v>476</v>
      </c>
      <c r="I36" s="100">
        <f>SUM(L36:O36)</f>
        <v>3145000</v>
      </c>
      <c r="J36" s="57">
        <v>3145000</v>
      </c>
      <c r="K36" s="58">
        <v>3145000</v>
      </c>
      <c r="L36" s="35">
        <v>3145000</v>
      </c>
      <c r="M36" s="35"/>
      <c r="N36" s="36"/>
      <c r="O36" s="38"/>
    </row>
    <row r="37" spans="1:17" ht="15" outlineLevel="7" x14ac:dyDescent="0.2">
      <c r="A37" s="99" t="s">
        <v>119</v>
      </c>
      <c r="B37" s="98" t="s">
        <v>899</v>
      </c>
      <c r="C37" s="99" t="s">
        <v>223</v>
      </c>
      <c r="D37" s="98" t="s">
        <v>226</v>
      </c>
      <c r="E37" s="99" t="s">
        <v>25</v>
      </c>
      <c r="F37" s="98" t="s">
        <v>227</v>
      </c>
      <c r="G37" s="99" t="s">
        <v>766</v>
      </c>
      <c r="H37" s="99" t="s">
        <v>900</v>
      </c>
      <c r="I37" s="100">
        <f>I38</f>
        <v>32000</v>
      </c>
      <c r="J37" s="54">
        <f>J38</f>
        <v>32000</v>
      </c>
      <c r="K37" s="54">
        <f>K38</f>
        <v>32000</v>
      </c>
      <c r="L37" s="35"/>
      <c r="M37" s="35"/>
      <c r="N37" s="36"/>
      <c r="O37" s="38"/>
    </row>
    <row r="38" spans="1:17" ht="15" outlineLevel="7" x14ac:dyDescent="0.2">
      <c r="A38" s="99" t="s">
        <v>86</v>
      </c>
      <c r="B38" s="98" t="s">
        <v>901</v>
      </c>
      <c r="C38" s="99" t="s">
        <v>223</v>
      </c>
      <c r="D38" s="98" t="s">
        <v>226</v>
      </c>
      <c r="E38" s="99" t="s">
        <v>25</v>
      </c>
      <c r="F38" s="98" t="s">
        <v>227</v>
      </c>
      <c r="G38" s="99" t="s">
        <v>766</v>
      </c>
      <c r="H38" s="99" t="s">
        <v>902</v>
      </c>
      <c r="I38" s="100">
        <f>SUM(L38:O38)</f>
        <v>32000</v>
      </c>
      <c r="J38" s="57">
        <v>32000</v>
      </c>
      <c r="K38" s="58">
        <v>32000</v>
      </c>
      <c r="L38" s="35">
        <v>32000</v>
      </c>
      <c r="M38" s="35"/>
      <c r="N38" s="36"/>
      <c r="O38" s="38"/>
    </row>
    <row r="39" spans="1:17" ht="90" outlineLevel="6" x14ac:dyDescent="0.2">
      <c r="A39" s="99" t="s">
        <v>124</v>
      </c>
      <c r="B39" s="98" t="s">
        <v>964</v>
      </c>
      <c r="C39" s="99" t="s">
        <v>223</v>
      </c>
      <c r="D39" s="98" t="s">
        <v>226</v>
      </c>
      <c r="E39" s="99" t="s">
        <v>25</v>
      </c>
      <c r="F39" s="98" t="s">
        <v>227</v>
      </c>
      <c r="G39" s="99" t="s">
        <v>767</v>
      </c>
      <c r="H39" s="99" t="s">
        <v>224</v>
      </c>
      <c r="I39" s="100">
        <f>I41</f>
        <v>2944000</v>
      </c>
      <c r="J39" s="55">
        <f>J41</f>
        <v>2944000</v>
      </c>
      <c r="K39" s="55">
        <f>K41</f>
        <v>2944000</v>
      </c>
      <c r="L39" s="35"/>
      <c r="M39" s="35"/>
      <c r="N39" s="36"/>
      <c r="O39" s="37"/>
    </row>
    <row r="40" spans="1:17" ht="90" outlineLevel="6" x14ac:dyDescent="0.2">
      <c r="A40" s="99" t="s">
        <v>154</v>
      </c>
      <c r="B40" s="98" t="s">
        <v>894</v>
      </c>
      <c r="C40" s="99" t="s">
        <v>223</v>
      </c>
      <c r="D40" s="98" t="s">
        <v>226</v>
      </c>
      <c r="E40" s="99" t="s">
        <v>25</v>
      </c>
      <c r="F40" s="98" t="s">
        <v>227</v>
      </c>
      <c r="G40" s="99" t="s">
        <v>767</v>
      </c>
      <c r="H40" s="99" t="s">
        <v>299</v>
      </c>
      <c r="I40" s="100">
        <f>I41</f>
        <v>2944000</v>
      </c>
      <c r="J40" s="54">
        <f>J41</f>
        <v>2944000</v>
      </c>
      <c r="K40" s="54">
        <f>K41</f>
        <v>2944000</v>
      </c>
      <c r="L40" s="35"/>
      <c r="M40" s="35"/>
      <c r="N40" s="36"/>
      <c r="O40" s="37"/>
    </row>
    <row r="41" spans="1:17" ht="30" outlineLevel="7" x14ac:dyDescent="0.2">
      <c r="A41" s="99" t="s">
        <v>157</v>
      </c>
      <c r="B41" s="98" t="s">
        <v>895</v>
      </c>
      <c r="C41" s="99" t="s">
        <v>223</v>
      </c>
      <c r="D41" s="98" t="s">
        <v>226</v>
      </c>
      <c r="E41" s="99" t="s">
        <v>25</v>
      </c>
      <c r="F41" s="98" t="s">
        <v>227</v>
      </c>
      <c r="G41" s="99" t="s">
        <v>767</v>
      </c>
      <c r="H41" s="99" t="s">
        <v>324</v>
      </c>
      <c r="I41" s="100">
        <f>SUM(L41:O41)</f>
        <v>2944000</v>
      </c>
      <c r="J41" s="57">
        <v>2944000</v>
      </c>
      <c r="K41" s="58">
        <v>2944000</v>
      </c>
      <c r="L41" s="35">
        <v>2944000</v>
      </c>
      <c r="M41" s="35"/>
      <c r="N41" s="36"/>
      <c r="O41" s="38"/>
    </row>
    <row r="42" spans="1:17" ht="15" outlineLevel="2" x14ac:dyDescent="0.2">
      <c r="A42" s="99" t="s">
        <v>160</v>
      </c>
      <c r="B42" s="98" t="s">
        <v>26</v>
      </c>
      <c r="C42" s="99" t="s">
        <v>223</v>
      </c>
      <c r="D42" s="98" t="s">
        <v>226</v>
      </c>
      <c r="E42" s="99" t="s">
        <v>27</v>
      </c>
      <c r="F42" s="98" t="s">
        <v>234</v>
      </c>
      <c r="G42" s="99" t="s">
        <v>224</v>
      </c>
      <c r="H42" s="99" t="s">
        <v>224</v>
      </c>
      <c r="I42" s="100">
        <f t="shared" ref="I42:K44" si="3">I43</f>
        <v>9900</v>
      </c>
      <c r="J42" s="55">
        <f t="shared" si="3"/>
        <v>0</v>
      </c>
      <c r="K42" s="55">
        <f t="shared" si="3"/>
        <v>0</v>
      </c>
      <c r="L42" s="35"/>
      <c r="M42" s="35"/>
      <c r="N42" s="36"/>
      <c r="O42" s="37"/>
    </row>
    <row r="43" spans="1:17" ht="30" outlineLevel="4" x14ac:dyDescent="0.2">
      <c r="A43" s="99" t="s">
        <v>163</v>
      </c>
      <c r="B43" s="98" t="s">
        <v>228</v>
      </c>
      <c r="C43" s="99" t="s">
        <v>223</v>
      </c>
      <c r="D43" s="98" t="s">
        <v>226</v>
      </c>
      <c r="E43" s="99" t="s">
        <v>27</v>
      </c>
      <c r="F43" s="98" t="s">
        <v>234</v>
      </c>
      <c r="G43" s="99" t="s">
        <v>761</v>
      </c>
      <c r="H43" s="99" t="s">
        <v>224</v>
      </c>
      <c r="I43" s="100">
        <f t="shared" si="3"/>
        <v>9900</v>
      </c>
      <c r="J43" s="55">
        <f t="shared" si="3"/>
        <v>0</v>
      </c>
      <c r="K43" s="55">
        <f t="shared" si="3"/>
        <v>0</v>
      </c>
      <c r="L43" s="35"/>
      <c r="M43" s="35"/>
      <c r="N43" s="36"/>
      <c r="O43" s="37"/>
    </row>
    <row r="44" spans="1:17" ht="30" outlineLevel="5" x14ac:dyDescent="0.2">
      <c r="A44" s="99" t="s">
        <v>166</v>
      </c>
      <c r="B44" s="98" t="s">
        <v>229</v>
      </c>
      <c r="C44" s="99" t="s">
        <v>223</v>
      </c>
      <c r="D44" s="98" t="s">
        <v>226</v>
      </c>
      <c r="E44" s="99" t="s">
        <v>27</v>
      </c>
      <c r="F44" s="98" t="s">
        <v>234</v>
      </c>
      <c r="G44" s="99" t="s">
        <v>762</v>
      </c>
      <c r="H44" s="99" t="s">
        <v>224</v>
      </c>
      <c r="I44" s="100">
        <f t="shared" si="3"/>
        <v>9900</v>
      </c>
      <c r="J44" s="55">
        <f t="shared" si="3"/>
        <v>0</v>
      </c>
      <c r="K44" s="55">
        <f t="shared" si="3"/>
        <v>0</v>
      </c>
      <c r="L44" s="35"/>
      <c r="M44" s="35"/>
      <c r="N44" s="36"/>
      <c r="O44" s="37"/>
    </row>
    <row r="45" spans="1:17" ht="120" outlineLevel="6" x14ac:dyDescent="0.2">
      <c r="A45" s="99" t="s">
        <v>169</v>
      </c>
      <c r="B45" s="103" t="s">
        <v>954</v>
      </c>
      <c r="C45" s="99" t="s">
        <v>223</v>
      </c>
      <c r="D45" s="98" t="s">
        <v>226</v>
      </c>
      <c r="E45" s="99" t="s">
        <v>27</v>
      </c>
      <c r="F45" s="98" t="s">
        <v>234</v>
      </c>
      <c r="G45" s="99" t="s">
        <v>877</v>
      </c>
      <c r="H45" s="99" t="s">
        <v>224</v>
      </c>
      <c r="I45" s="100">
        <f>I47</f>
        <v>9900</v>
      </c>
      <c r="J45" s="55">
        <f>J47</f>
        <v>0</v>
      </c>
      <c r="K45" s="55">
        <f>K47</f>
        <v>0</v>
      </c>
      <c r="L45" s="35"/>
      <c r="M45" s="35"/>
      <c r="N45" s="36"/>
      <c r="O45" s="37"/>
    </row>
    <row r="46" spans="1:17" ht="45" outlineLevel="6" x14ac:dyDescent="0.2">
      <c r="A46" s="99" t="s">
        <v>172</v>
      </c>
      <c r="B46" s="103" t="s">
        <v>896</v>
      </c>
      <c r="C46" s="99" t="s">
        <v>223</v>
      </c>
      <c r="D46" s="98" t="s">
        <v>226</v>
      </c>
      <c r="E46" s="99" t="s">
        <v>27</v>
      </c>
      <c r="F46" s="98" t="s">
        <v>234</v>
      </c>
      <c r="G46" s="99" t="s">
        <v>877</v>
      </c>
      <c r="H46" s="99" t="s">
        <v>423</v>
      </c>
      <c r="I46" s="100">
        <f>I47</f>
        <v>9900</v>
      </c>
      <c r="J46" s="54">
        <f>J47</f>
        <v>0</v>
      </c>
      <c r="K46" s="54">
        <f>K47</f>
        <v>0</v>
      </c>
      <c r="L46" s="35"/>
      <c r="M46" s="35"/>
      <c r="N46" s="36"/>
      <c r="O46" s="37"/>
    </row>
    <row r="47" spans="1:17" ht="45" outlineLevel="7" x14ac:dyDescent="0.2">
      <c r="A47" s="99" t="s">
        <v>178</v>
      </c>
      <c r="B47" s="98" t="s">
        <v>897</v>
      </c>
      <c r="C47" s="99" t="s">
        <v>223</v>
      </c>
      <c r="D47" s="98" t="s">
        <v>226</v>
      </c>
      <c r="E47" s="99" t="s">
        <v>27</v>
      </c>
      <c r="F47" s="98" t="s">
        <v>234</v>
      </c>
      <c r="G47" s="99" t="s">
        <v>877</v>
      </c>
      <c r="H47" s="99" t="s">
        <v>476</v>
      </c>
      <c r="I47" s="100">
        <f>SUM(L47:O47)</f>
        <v>9900</v>
      </c>
      <c r="J47" s="57">
        <v>0</v>
      </c>
      <c r="K47" s="58">
        <v>0</v>
      </c>
      <c r="L47" s="35"/>
      <c r="M47" s="35"/>
      <c r="N47" s="36"/>
      <c r="O47" s="38">
        <v>9900</v>
      </c>
      <c r="P47" s="36">
        <v>0</v>
      </c>
      <c r="Q47" s="36">
        <v>0</v>
      </c>
    </row>
    <row r="48" spans="1:17" ht="15" outlineLevel="2" x14ac:dyDescent="0.2">
      <c r="A48" s="99" t="s">
        <v>107</v>
      </c>
      <c r="B48" s="98" t="s">
        <v>35</v>
      </c>
      <c r="C48" s="99" t="s">
        <v>223</v>
      </c>
      <c r="D48" s="98" t="s">
        <v>226</v>
      </c>
      <c r="E48" s="99" t="s">
        <v>36</v>
      </c>
      <c r="F48" s="98" t="s">
        <v>43</v>
      </c>
      <c r="G48" s="99" t="s">
        <v>224</v>
      </c>
      <c r="H48" s="99" t="s">
        <v>224</v>
      </c>
      <c r="I48" s="100">
        <f>I49</f>
        <v>100000</v>
      </c>
      <c r="J48" s="55">
        <f t="shared" ref="J48:K50" si="4">J49</f>
        <v>100000</v>
      </c>
      <c r="K48" s="55">
        <f t="shared" si="4"/>
        <v>100000</v>
      </c>
      <c r="L48" s="35"/>
      <c r="M48" s="35"/>
      <c r="N48" s="36"/>
      <c r="O48" s="37"/>
    </row>
    <row r="49" spans="1:15" ht="30" outlineLevel="4" x14ac:dyDescent="0.2">
      <c r="A49" s="99" t="s">
        <v>110</v>
      </c>
      <c r="B49" s="98" t="s">
        <v>228</v>
      </c>
      <c r="C49" s="99" t="s">
        <v>223</v>
      </c>
      <c r="D49" s="98" t="s">
        <v>226</v>
      </c>
      <c r="E49" s="99" t="s">
        <v>36</v>
      </c>
      <c r="F49" s="98" t="s">
        <v>43</v>
      </c>
      <c r="G49" s="99" t="s">
        <v>761</v>
      </c>
      <c r="H49" s="99" t="s">
        <v>224</v>
      </c>
      <c r="I49" s="100">
        <f>I50</f>
        <v>100000</v>
      </c>
      <c r="J49" s="55">
        <f t="shared" si="4"/>
        <v>100000</v>
      </c>
      <c r="K49" s="55">
        <f t="shared" si="4"/>
        <v>100000</v>
      </c>
      <c r="L49" s="35"/>
      <c r="M49" s="35"/>
      <c r="N49" s="36"/>
      <c r="O49" s="37"/>
    </row>
    <row r="50" spans="1:15" ht="30" outlineLevel="5" x14ac:dyDescent="0.2">
      <c r="A50" s="99" t="s">
        <v>113</v>
      </c>
      <c r="B50" s="98" t="s">
        <v>229</v>
      </c>
      <c r="C50" s="99" t="s">
        <v>223</v>
      </c>
      <c r="D50" s="98" t="s">
        <v>226</v>
      </c>
      <c r="E50" s="99" t="s">
        <v>36</v>
      </c>
      <c r="F50" s="98" t="s">
        <v>43</v>
      </c>
      <c r="G50" s="99" t="s">
        <v>762</v>
      </c>
      <c r="H50" s="99" t="s">
        <v>224</v>
      </c>
      <c r="I50" s="100">
        <f>I51</f>
        <v>100000</v>
      </c>
      <c r="J50" s="55">
        <f t="shared" si="4"/>
        <v>100000</v>
      </c>
      <c r="K50" s="55">
        <f t="shared" si="4"/>
        <v>100000</v>
      </c>
      <c r="L50" s="35"/>
      <c r="M50" s="35"/>
      <c r="N50" s="36"/>
      <c r="O50" s="37"/>
    </row>
    <row r="51" spans="1:15" ht="60" outlineLevel="6" x14ac:dyDescent="0.2">
      <c r="A51" s="99" t="s">
        <v>200</v>
      </c>
      <c r="B51" s="98" t="s">
        <v>236</v>
      </c>
      <c r="C51" s="99" t="s">
        <v>223</v>
      </c>
      <c r="D51" s="98" t="s">
        <v>226</v>
      </c>
      <c r="E51" s="99" t="s">
        <v>36</v>
      </c>
      <c r="F51" s="98" t="s">
        <v>43</v>
      </c>
      <c r="G51" s="99" t="s">
        <v>878</v>
      </c>
      <c r="H51" s="99" t="s">
        <v>224</v>
      </c>
      <c r="I51" s="100">
        <f>I53</f>
        <v>100000</v>
      </c>
      <c r="J51" s="55">
        <f>J53</f>
        <v>100000</v>
      </c>
      <c r="K51" s="55">
        <f>K53</f>
        <v>100000</v>
      </c>
      <c r="L51" s="35"/>
      <c r="M51" s="35"/>
      <c r="N51" s="36"/>
      <c r="O51" s="37"/>
    </row>
    <row r="52" spans="1:15" ht="15" outlineLevel="6" x14ac:dyDescent="0.2">
      <c r="A52" s="99" t="s">
        <v>203</v>
      </c>
      <c r="B52" s="98" t="s">
        <v>899</v>
      </c>
      <c r="C52" s="99" t="s">
        <v>223</v>
      </c>
      <c r="D52" s="98" t="s">
        <v>226</v>
      </c>
      <c r="E52" s="99" t="s">
        <v>36</v>
      </c>
      <c r="F52" s="98" t="s">
        <v>43</v>
      </c>
      <c r="G52" s="99" t="s">
        <v>878</v>
      </c>
      <c r="H52" s="99" t="s">
        <v>900</v>
      </c>
      <c r="I52" s="100">
        <f>I53</f>
        <v>100000</v>
      </c>
      <c r="J52" s="54">
        <f>J53</f>
        <v>100000</v>
      </c>
      <c r="K52" s="54">
        <f>K53</f>
        <v>100000</v>
      </c>
      <c r="L52" s="35"/>
      <c r="M52" s="35"/>
      <c r="N52" s="36"/>
      <c r="O52" s="37"/>
    </row>
    <row r="53" spans="1:15" ht="15" outlineLevel="7" x14ac:dyDescent="0.2">
      <c r="A53" s="99" t="s">
        <v>204</v>
      </c>
      <c r="B53" s="98" t="s">
        <v>238</v>
      </c>
      <c r="C53" s="99" t="s">
        <v>223</v>
      </c>
      <c r="D53" s="98" t="s">
        <v>226</v>
      </c>
      <c r="E53" s="99" t="s">
        <v>36</v>
      </c>
      <c r="F53" s="98" t="s">
        <v>43</v>
      </c>
      <c r="G53" s="99" t="s">
        <v>878</v>
      </c>
      <c r="H53" s="99" t="s">
        <v>237</v>
      </c>
      <c r="I53" s="100">
        <f>SUM(L53:O53)</f>
        <v>100000</v>
      </c>
      <c r="J53" s="57">
        <v>100000</v>
      </c>
      <c r="K53" s="58">
        <v>100000</v>
      </c>
      <c r="L53" s="35">
        <v>100000</v>
      </c>
      <c r="M53" s="35"/>
      <c r="N53" s="36"/>
      <c r="O53" s="38"/>
    </row>
    <row r="54" spans="1:15" ht="15" outlineLevel="2" x14ac:dyDescent="0.2">
      <c r="A54" s="99" t="s">
        <v>205</v>
      </c>
      <c r="B54" s="98" t="s">
        <v>38</v>
      </c>
      <c r="C54" s="99" t="s">
        <v>223</v>
      </c>
      <c r="D54" s="98" t="s">
        <v>226</v>
      </c>
      <c r="E54" s="99" t="s">
        <v>39</v>
      </c>
      <c r="F54" s="98" t="s">
        <v>51</v>
      </c>
      <c r="G54" s="99" t="s">
        <v>224</v>
      </c>
      <c r="H54" s="99" t="s">
        <v>224</v>
      </c>
      <c r="I54" s="100">
        <f>I55+I60+I67+I86</f>
        <v>8100000</v>
      </c>
      <c r="J54" s="55">
        <f>J55+J60+J67+J86</f>
        <v>8100000</v>
      </c>
      <c r="K54" s="55">
        <f>K55+K60+K67+K86</f>
        <v>8100000</v>
      </c>
      <c r="L54" s="35"/>
      <c r="M54" s="35"/>
      <c r="N54" s="36"/>
      <c r="O54" s="37"/>
    </row>
    <row r="55" spans="1:15" ht="45" outlineLevel="4" x14ac:dyDescent="0.2">
      <c r="A55" s="99" t="s">
        <v>127</v>
      </c>
      <c r="B55" s="98" t="s">
        <v>239</v>
      </c>
      <c r="C55" s="99" t="s">
        <v>223</v>
      </c>
      <c r="D55" s="98" t="s">
        <v>226</v>
      </c>
      <c r="E55" s="99" t="s">
        <v>39</v>
      </c>
      <c r="F55" s="98" t="s">
        <v>51</v>
      </c>
      <c r="G55" s="99" t="s">
        <v>800</v>
      </c>
      <c r="H55" s="99" t="s">
        <v>224</v>
      </c>
      <c r="I55" s="100">
        <f t="shared" ref="I55:K56" si="5">I56</f>
        <v>7000</v>
      </c>
      <c r="J55" s="55">
        <f t="shared" si="5"/>
        <v>7000</v>
      </c>
      <c r="K55" s="55">
        <f t="shared" si="5"/>
        <v>7000</v>
      </c>
      <c r="L55" s="35"/>
      <c r="M55" s="35"/>
      <c r="N55" s="36"/>
      <c r="O55" s="37"/>
    </row>
    <row r="56" spans="1:15" ht="105" outlineLevel="5" x14ac:dyDescent="0.2">
      <c r="A56" s="99" t="s">
        <v>130</v>
      </c>
      <c r="B56" s="103" t="s">
        <v>240</v>
      </c>
      <c r="C56" s="99" t="s">
        <v>223</v>
      </c>
      <c r="D56" s="98" t="s">
        <v>226</v>
      </c>
      <c r="E56" s="99" t="s">
        <v>39</v>
      </c>
      <c r="F56" s="98" t="s">
        <v>51</v>
      </c>
      <c r="G56" s="99" t="s">
        <v>801</v>
      </c>
      <c r="H56" s="99" t="s">
        <v>224</v>
      </c>
      <c r="I56" s="100">
        <f t="shared" si="5"/>
        <v>7000</v>
      </c>
      <c r="J56" s="55">
        <f t="shared" si="5"/>
        <v>7000</v>
      </c>
      <c r="K56" s="55">
        <f t="shared" si="5"/>
        <v>7000</v>
      </c>
      <c r="L56" s="35"/>
      <c r="M56" s="35"/>
      <c r="N56" s="36"/>
      <c r="O56" s="37"/>
    </row>
    <row r="57" spans="1:15" ht="135" outlineLevel="6" x14ac:dyDescent="0.2">
      <c r="A57" s="99" t="s">
        <v>133</v>
      </c>
      <c r="B57" s="103" t="s">
        <v>241</v>
      </c>
      <c r="C57" s="99" t="s">
        <v>223</v>
      </c>
      <c r="D57" s="98" t="s">
        <v>226</v>
      </c>
      <c r="E57" s="99" t="s">
        <v>39</v>
      </c>
      <c r="F57" s="98" t="s">
        <v>51</v>
      </c>
      <c r="G57" s="99" t="s">
        <v>802</v>
      </c>
      <c r="H57" s="99" t="s">
        <v>224</v>
      </c>
      <c r="I57" s="100">
        <f>I59</f>
        <v>7000</v>
      </c>
      <c r="J57" s="55">
        <f>J59</f>
        <v>7000</v>
      </c>
      <c r="K57" s="55">
        <f>K59</f>
        <v>7000</v>
      </c>
      <c r="L57" s="35"/>
      <c r="M57" s="35"/>
      <c r="N57" s="36"/>
      <c r="O57" s="37"/>
    </row>
    <row r="58" spans="1:15" ht="45" outlineLevel="6" x14ac:dyDescent="0.2">
      <c r="A58" s="99" t="s">
        <v>136</v>
      </c>
      <c r="B58" s="103" t="s">
        <v>896</v>
      </c>
      <c r="C58" s="99" t="s">
        <v>223</v>
      </c>
      <c r="D58" s="98" t="s">
        <v>226</v>
      </c>
      <c r="E58" s="99" t="s">
        <v>39</v>
      </c>
      <c r="F58" s="98" t="s">
        <v>51</v>
      </c>
      <c r="G58" s="99" t="s">
        <v>802</v>
      </c>
      <c r="H58" s="99" t="s">
        <v>423</v>
      </c>
      <c r="I58" s="100">
        <f>I59</f>
        <v>7000</v>
      </c>
      <c r="J58" s="54">
        <f>J59</f>
        <v>7000</v>
      </c>
      <c r="K58" s="54">
        <f>K59</f>
        <v>7000</v>
      </c>
      <c r="L58" s="35"/>
      <c r="M58" s="35"/>
      <c r="N58" s="36"/>
      <c r="O58" s="37"/>
    </row>
    <row r="59" spans="1:15" ht="45" outlineLevel="7" x14ac:dyDescent="0.2">
      <c r="A59" s="99" t="s">
        <v>139</v>
      </c>
      <c r="B59" s="98" t="s">
        <v>897</v>
      </c>
      <c r="C59" s="99" t="s">
        <v>223</v>
      </c>
      <c r="D59" s="98" t="s">
        <v>226</v>
      </c>
      <c r="E59" s="99" t="s">
        <v>39</v>
      </c>
      <c r="F59" s="98" t="s">
        <v>51</v>
      </c>
      <c r="G59" s="99" t="s">
        <v>802</v>
      </c>
      <c r="H59" s="99" t="s">
        <v>476</v>
      </c>
      <c r="I59" s="100">
        <f>SUM(L59:O59)</f>
        <v>7000</v>
      </c>
      <c r="J59" s="57">
        <v>7000</v>
      </c>
      <c r="K59" s="58">
        <v>7000</v>
      </c>
      <c r="L59" s="35">
        <v>7000</v>
      </c>
      <c r="M59" s="35"/>
      <c r="N59" s="36"/>
      <c r="O59" s="38"/>
    </row>
    <row r="60" spans="1:15" ht="30" outlineLevel="4" x14ac:dyDescent="0.2">
      <c r="A60" s="99" t="s">
        <v>142</v>
      </c>
      <c r="B60" s="98" t="s">
        <v>242</v>
      </c>
      <c r="C60" s="99" t="s">
        <v>223</v>
      </c>
      <c r="D60" s="98" t="s">
        <v>226</v>
      </c>
      <c r="E60" s="99" t="s">
        <v>39</v>
      </c>
      <c r="F60" s="98" t="s">
        <v>51</v>
      </c>
      <c r="G60" s="99" t="s">
        <v>850</v>
      </c>
      <c r="H60" s="99" t="s">
        <v>224</v>
      </c>
      <c r="I60" s="100">
        <f t="shared" ref="I60:K61" si="6">I61</f>
        <v>7245000</v>
      </c>
      <c r="J60" s="55">
        <f t="shared" si="6"/>
        <v>7245000</v>
      </c>
      <c r="K60" s="55">
        <f t="shared" si="6"/>
        <v>7245000</v>
      </c>
      <c r="L60" s="35"/>
      <c r="M60" s="35"/>
      <c r="N60" s="36"/>
      <c r="O60" s="37"/>
    </row>
    <row r="61" spans="1:15" ht="60" outlineLevel="5" x14ac:dyDescent="0.2">
      <c r="A61" s="99" t="s">
        <v>145</v>
      </c>
      <c r="B61" s="98" t="s">
        <v>243</v>
      </c>
      <c r="C61" s="99" t="s">
        <v>223</v>
      </c>
      <c r="D61" s="98" t="s">
        <v>226</v>
      </c>
      <c r="E61" s="99" t="s">
        <v>39</v>
      </c>
      <c r="F61" s="98" t="s">
        <v>51</v>
      </c>
      <c r="G61" s="99" t="s">
        <v>851</v>
      </c>
      <c r="H61" s="99" t="s">
        <v>224</v>
      </c>
      <c r="I61" s="100">
        <f t="shared" si="6"/>
        <v>7245000</v>
      </c>
      <c r="J61" s="55">
        <f t="shared" si="6"/>
        <v>7245000</v>
      </c>
      <c r="K61" s="55">
        <f t="shared" si="6"/>
        <v>7245000</v>
      </c>
      <c r="L61" s="35"/>
      <c r="M61" s="35"/>
      <c r="N61" s="36"/>
      <c r="O61" s="37"/>
    </row>
    <row r="62" spans="1:15" ht="90" outlineLevel="6" x14ac:dyDescent="0.2">
      <c r="A62" s="99" t="s">
        <v>148</v>
      </c>
      <c r="B62" s="98" t="s">
        <v>244</v>
      </c>
      <c r="C62" s="99" t="s">
        <v>223</v>
      </c>
      <c r="D62" s="98" t="s">
        <v>226</v>
      </c>
      <c r="E62" s="99" t="s">
        <v>39</v>
      </c>
      <c r="F62" s="98" t="s">
        <v>51</v>
      </c>
      <c r="G62" s="99" t="s">
        <v>852</v>
      </c>
      <c r="H62" s="99" t="s">
        <v>224</v>
      </c>
      <c r="I62" s="100">
        <f>I64+I66</f>
        <v>7245000</v>
      </c>
      <c r="J62" s="54">
        <f>J64+J66</f>
        <v>7245000</v>
      </c>
      <c r="K62" s="54">
        <f>K64+K66</f>
        <v>7245000</v>
      </c>
      <c r="L62" s="35"/>
      <c r="M62" s="35"/>
      <c r="N62" s="36"/>
      <c r="O62" s="37"/>
    </row>
    <row r="63" spans="1:15" ht="90" outlineLevel="6" x14ac:dyDescent="0.2">
      <c r="A63" s="99" t="s">
        <v>151</v>
      </c>
      <c r="B63" s="98" t="s">
        <v>894</v>
      </c>
      <c r="C63" s="99" t="s">
        <v>223</v>
      </c>
      <c r="D63" s="98" t="s">
        <v>226</v>
      </c>
      <c r="E63" s="99" t="s">
        <v>39</v>
      </c>
      <c r="F63" s="98" t="s">
        <v>51</v>
      </c>
      <c r="G63" s="99" t="s">
        <v>852</v>
      </c>
      <c r="H63" s="99" t="s">
        <v>299</v>
      </c>
      <c r="I63" s="100">
        <f>I64</f>
        <v>7003000</v>
      </c>
      <c r="J63" s="54">
        <f>J64</f>
        <v>7003000</v>
      </c>
      <c r="K63" s="54">
        <f>K64</f>
        <v>7003000</v>
      </c>
      <c r="L63" s="35"/>
      <c r="M63" s="35"/>
      <c r="N63" s="36"/>
      <c r="O63" s="37"/>
    </row>
    <row r="64" spans="1:15" ht="30" outlineLevel="7" x14ac:dyDescent="0.2">
      <c r="A64" s="99" t="s">
        <v>206</v>
      </c>
      <c r="B64" s="98" t="s">
        <v>904</v>
      </c>
      <c r="C64" s="99" t="s">
        <v>223</v>
      </c>
      <c r="D64" s="98" t="s">
        <v>226</v>
      </c>
      <c r="E64" s="99" t="s">
        <v>39</v>
      </c>
      <c r="F64" s="98" t="s">
        <v>51</v>
      </c>
      <c r="G64" s="99" t="s">
        <v>852</v>
      </c>
      <c r="H64" s="99" t="s">
        <v>314</v>
      </c>
      <c r="I64" s="100">
        <f>SUM(L64:O64)</f>
        <v>7003000</v>
      </c>
      <c r="J64" s="57">
        <v>7003000</v>
      </c>
      <c r="K64" s="58">
        <v>7003000</v>
      </c>
      <c r="L64" s="35">
        <v>7003000</v>
      </c>
      <c r="M64" s="35"/>
      <c r="N64" s="36"/>
      <c r="O64" s="38"/>
    </row>
    <row r="65" spans="1:15" ht="45" outlineLevel="7" x14ac:dyDescent="0.2">
      <c r="A65" s="99" t="s">
        <v>207</v>
      </c>
      <c r="B65" s="98" t="s">
        <v>896</v>
      </c>
      <c r="C65" s="99" t="s">
        <v>223</v>
      </c>
      <c r="D65" s="98" t="s">
        <v>226</v>
      </c>
      <c r="E65" s="99" t="s">
        <v>39</v>
      </c>
      <c r="F65" s="98" t="s">
        <v>51</v>
      </c>
      <c r="G65" s="99" t="s">
        <v>852</v>
      </c>
      <c r="H65" s="99" t="s">
        <v>423</v>
      </c>
      <c r="I65" s="100">
        <f>I66</f>
        <v>242000</v>
      </c>
      <c r="J65" s="54">
        <f>J66</f>
        <v>242000</v>
      </c>
      <c r="K65" s="54">
        <f>K66</f>
        <v>242000</v>
      </c>
      <c r="L65" s="35"/>
      <c r="M65" s="35"/>
      <c r="N65" s="36"/>
      <c r="O65" s="38"/>
    </row>
    <row r="66" spans="1:15" ht="45" outlineLevel="7" x14ac:dyDescent="0.2">
      <c r="A66" s="99" t="s">
        <v>208</v>
      </c>
      <c r="B66" s="98" t="s">
        <v>897</v>
      </c>
      <c r="C66" s="99" t="s">
        <v>223</v>
      </c>
      <c r="D66" s="98" t="s">
        <v>226</v>
      </c>
      <c r="E66" s="99" t="s">
        <v>39</v>
      </c>
      <c r="F66" s="98" t="s">
        <v>51</v>
      </c>
      <c r="G66" s="99" t="s">
        <v>852</v>
      </c>
      <c r="H66" s="99" t="s">
        <v>476</v>
      </c>
      <c r="I66" s="100">
        <f>SUM(L66:O66)</f>
        <v>242000</v>
      </c>
      <c r="J66" s="57">
        <v>242000</v>
      </c>
      <c r="K66" s="58">
        <v>242000</v>
      </c>
      <c r="L66" s="35">
        <v>242000</v>
      </c>
      <c r="M66" s="35"/>
      <c r="N66" s="36"/>
      <c r="O66" s="38"/>
    </row>
    <row r="67" spans="1:15" ht="45" outlineLevel="4" x14ac:dyDescent="0.2">
      <c r="A67" s="99" t="s">
        <v>209</v>
      </c>
      <c r="B67" s="98" t="s">
        <v>247</v>
      </c>
      <c r="C67" s="99" t="s">
        <v>223</v>
      </c>
      <c r="D67" s="98" t="s">
        <v>226</v>
      </c>
      <c r="E67" s="99" t="s">
        <v>39</v>
      </c>
      <c r="F67" s="98" t="s">
        <v>51</v>
      </c>
      <c r="G67" s="99" t="s">
        <v>861</v>
      </c>
      <c r="H67" s="99" t="s">
        <v>224</v>
      </c>
      <c r="I67" s="100">
        <f>I68+I72+I76</f>
        <v>515000</v>
      </c>
      <c r="J67" s="55">
        <f>J68+J72+J76</f>
        <v>515000</v>
      </c>
      <c r="K67" s="55">
        <f>K68+K72+K76</f>
        <v>515000</v>
      </c>
      <c r="L67" s="35"/>
      <c r="M67" s="35"/>
      <c r="N67" s="36"/>
      <c r="O67" s="37"/>
    </row>
    <row r="68" spans="1:15" ht="90" outlineLevel="5" x14ac:dyDescent="0.2">
      <c r="A68" s="99" t="s">
        <v>210</v>
      </c>
      <c r="B68" s="98" t="s">
        <v>248</v>
      </c>
      <c r="C68" s="99" t="s">
        <v>223</v>
      </c>
      <c r="D68" s="98" t="s">
        <v>226</v>
      </c>
      <c r="E68" s="99" t="s">
        <v>39</v>
      </c>
      <c r="F68" s="98" t="s">
        <v>51</v>
      </c>
      <c r="G68" s="99" t="s">
        <v>862</v>
      </c>
      <c r="H68" s="99" t="s">
        <v>224</v>
      </c>
      <c r="I68" s="100">
        <f>I69</f>
        <v>5000</v>
      </c>
      <c r="J68" s="55">
        <f>J69</f>
        <v>5000</v>
      </c>
      <c r="K68" s="55">
        <f>K69</f>
        <v>5000</v>
      </c>
      <c r="L68" s="35"/>
      <c r="M68" s="35"/>
      <c r="N68" s="36"/>
      <c r="O68" s="37"/>
    </row>
    <row r="69" spans="1:15" ht="120" outlineLevel="6" x14ac:dyDescent="0.2">
      <c r="A69" s="99" t="s">
        <v>211</v>
      </c>
      <c r="B69" s="103" t="s">
        <v>249</v>
      </c>
      <c r="C69" s="99" t="s">
        <v>223</v>
      </c>
      <c r="D69" s="98" t="s">
        <v>226</v>
      </c>
      <c r="E69" s="99" t="s">
        <v>39</v>
      </c>
      <c r="F69" s="98" t="s">
        <v>51</v>
      </c>
      <c r="G69" s="99" t="s">
        <v>863</v>
      </c>
      <c r="H69" s="99" t="s">
        <v>224</v>
      </c>
      <c r="I69" s="100">
        <f>I71</f>
        <v>5000</v>
      </c>
      <c r="J69" s="55">
        <f>J71</f>
        <v>5000</v>
      </c>
      <c r="K69" s="55">
        <f>K71</f>
        <v>5000</v>
      </c>
      <c r="L69" s="35"/>
      <c r="M69" s="35"/>
      <c r="N69" s="36"/>
      <c r="O69" s="37"/>
    </row>
    <row r="70" spans="1:15" ht="45" outlineLevel="6" x14ac:dyDescent="0.2">
      <c r="A70" s="99" t="s">
        <v>212</v>
      </c>
      <c r="B70" s="103" t="s">
        <v>896</v>
      </c>
      <c r="C70" s="99" t="s">
        <v>223</v>
      </c>
      <c r="D70" s="98" t="s">
        <v>226</v>
      </c>
      <c r="E70" s="99" t="s">
        <v>39</v>
      </c>
      <c r="F70" s="98" t="s">
        <v>51</v>
      </c>
      <c r="G70" s="99" t="s">
        <v>863</v>
      </c>
      <c r="H70" s="99" t="s">
        <v>423</v>
      </c>
      <c r="I70" s="100">
        <f>I71</f>
        <v>5000</v>
      </c>
      <c r="J70" s="54">
        <f>J71</f>
        <v>5000</v>
      </c>
      <c r="K70" s="54">
        <f>K71</f>
        <v>5000</v>
      </c>
      <c r="L70" s="35"/>
      <c r="M70" s="35"/>
      <c r="N70" s="36"/>
      <c r="O70" s="37"/>
    </row>
    <row r="71" spans="1:15" ht="45" outlineLevel="7" x14ac:dyDescent="0.2">
      <c r="A71" s="99" t="s">
        <v>175</v>
      </c>
      <c r="B71" s="98" t="s">
        <v>897</v>
      </c>
      <c r="C71" s="99" t="s">
        <v>223</v>
      </c>
      <c r="D71" s="98" t="s">
        <v>226</v>
      </c>
      <c r="E71" s="99" t="s">
        <v>39</v>
      </c>
      <c r="F71" s="98" t="s">
        <v>51</v>
      </c>
      <c r="G71" s="99" t="s">
        <v>863</v>
      </c>
      <c r="H71" s="99" t="s">
        <v>476</v>
      </c>
      <c r="I71" s="100">
        <f>SUM(L71:O71)</f>
        <v>5000</v>
      </c>
      <c r="J71" s="57">
        <v>5000</v>
      </c>
      <c r="K71" s="58">
        <v>5000</v>
      </c>
      <c r="L71" s="35">
        <v>5000</v>
      </c>
      <c r="M71" s="35"/>
      <c r="N71" s="36"/>
      <c r="O71" s="38"/>
    </row>
    <row r="72" spans="1:15" ht="75" outlineLevel="5" x14ac:dyDescent="0.2">
      <c r="A72" s="99" t="s">
        <v>213</v>
      </c>
      <c r="B72" s="98" t="s">
        <v>250</v>
      </c>
      <c r="C72" s="99" t="s">
        <v>223</v>
      </c>
      <c r="D72" s="98" t="s">
        <v>226</v>
      </c>
      <c r="E72" s="99" t="s">
        <v>39</v>
      </c>
      <c r="F72" s="98" t="s">
        <v>51</v>
      </c>
      <c r="G72" s="99" t="s">
        <v>864</v>
      </c>
      <c r="H72" s="99" t="s">
        <v>224</v>
      </c>
      <c r="I72" s="100">
        <f>I73</f>
        <v>5000</v>
      </c>
      <c r="J72" s="55">
        <f>J73</f>
        <v>5000</v>
      </c>
      <c r="K72" s="55">
        <f>K73</f>
        <v>5000</v>
      </c>
      <c r="L72" s="35"/>
      <c r="M72" s="35"/>
      <c r="N72" s="36"/>
      <c r="O72" s="37"/>
    </row>
    <row r="73" spans="1:15" ht="90" outlineLevel="6" x14ac:dyDescent="0.2">
      <c r="A73" s="99" t="s">
        <v>181</v>
      </c>
      <c r="B73" s="98" t="s">
        <v>251</v>
      </c>
      <c r="C73" s="99" t="s">
        <v>223</v>
      </c>
      <c r="D73" s="98" t="s">
        <v>226</v>
      </c>
      <c r="E73" s="99" t="s">
        <v>39</v>
      </c>
      <c r="F73" s="98" t="s">
        <v>51</v>
      </c>
      <c r="G73" s="99" t="s">
        <v>865</v>
      </c>
      <c r="H73" s="99" t="s">
        <v>224</v>
      </c>
      <c r="I73" s="100">
        <f>I75</f>
        <v>5000</v>
      </c>
      <c r="J73" s="55">
        <f>J75</f>
        <v>5000</v>
      </c>
      <c r="K73" s="55">
        <f>K75</f>
        <v>5000</v>
      </c>
      <c r="L73" s="35"/>
      <c r="M73" s="35"/>
      <c r="N73" s="36"/>
      <c r="O73" s="37"/>
    </row>
    <row r="74" spans="1:15" ht="45" outlineLevel="6" x14ac:dyDescent="0.2">
      <c r="A74" s="99" t="s">
        <v>184</v>
      </c>
      <c r="B74" s="98" t="s">
        <v>896</v>
      </c>
      <c r="C74" s="99" t="s">
        <v>223</v>
      </c>
      <c r="D74" s="98" t="s">
        <v>226</v>
      </c>
      <c r="E74" s="99" t="s">
        <v>39</v>
      </c>
      <c r="F74" s="98" t="s">
        <v>51</v>
      </c>
      <c r="G74" s="99" t="s">
        <v>865</v>
      </c>
      <c r="H74" s="99" t="s">
        <v>423</v>
      </c>
      <c r="I74" s="100">
        <f>I75</f>
        <v>5000</v>
      </c>
      <c r="J74" s="54">
        <f>J75</f>
        <v>5000</v>
      </c>
      <c r="K74" s="54">
        <f>K75</f>
        <v>5000</v>
      </c>
      <c r="L74" s="35"/>
      <c r="M74" s="35"/>
      <c r="N74" s="36"/>
      <c r="O74" s="37"/>
    </row>
    <row r="75" spans="1:15" ht="45" outlineLevel="7" x14ac:dyDescent="0.2">
      <c r="A75" s="99" t="s">
        <v>214</v>
      </c>
      <c r="B75" s="98" t="s">
        <v>897</v>
      </c>
      <c r="C75" s="99" t="s">
        <v>223</v>
      </c>
      <c r="D75" s="98" t="s">
        <v>226</v>
      </c>
      <c r="E75" s="99" t="s">
        <v>39</v>
      </c>
      <c r="F75" s="98" t="s">
        <v>51</v>
      </c>
      <c r="G75" s="99" t="s">
        <v>865</v>
      </c>
      <c r="H75" s="99" t="s">
        <v>476</v>
      </c>
      <c r="I75" s="100">
        <f>SUM(L75:O75)</f>
        <v>5000</v>
      </c>
      <c r="J75" s="57">
        <v>5000</v>
      </c>
      <c r="K75" s="58">
        <v>5000</v>
      </c>
      <c r="L75" s="35">
        <v>5000</v>
      </c>
      <c r="M75" s="35"/>
      <c r="N75" s="36"/>
      <c r="O75" s="38"/>
    </row>
    <row r="76" spans="1:15" ht="75" outlineLevel="5" x14ac:dyDescent="0.2">
      <c r="A76" s="99" t="s">
        <v>215</v>
      </c>
      <c r="B76" s="98" t="s">
        <v>252</v>
      </c>
      <c r="C76" s="99" t="s">
        <v>223</v>
      </c>
      <c r="D76" s="98" t="s">
        <v>226</v>
      </c>
      <c r="E76" s="99" t="s">
        <v>39</v>
      </c>
      <c r="F76" s="98" t="s">
        <v>51</v>
      </c>
      <c r="G76" s="99" t="s">
        <v>866</v>
      </c>
      <c r="H76" s="99" t="s">
        <v>224</v>
      </c>
      <c r="I76" s="100">
        <f>I77+I80+I83</f>
        <v>505000</v>
      </c>
      <c r="J76" s="55">
        <f>J77+J80+J83</f>
        <v>505000</v>
      </c>
      <c r="K76" s="55">
        <f>K77+K80+K83</f>
        <v>505000</v>
      </c>
      <c r="L76" s="35"/>
      <c r="M76" s="35"/>
      <c r="N76" s="36"/>
      <c r="O76" s="37"/>
    </row>
    <row r="77" spans="1:15" ht="105" outlineLevel="6" x14ac:dyDescent="0.2">
      <c r="A77" s="99" t="s">
        <v>216</v>
      </c>
      <c r="B77" s="98" t="s">
        <v>253</v>
      </c>
      <c r="C77" s="99" t="s">
        <v>223</v>
      </c>
      <c r="D77" s="98" t="s">
        <v>226</v>
      </c>
      <c r="E77" s="99" t="s">
        <v>39</v>
      </c>
      <c r="F77" s="98" t="s">
        <v>51</v>
      </c>
      <c r="G77" s="99" t="s">
        <v>867</v>
      </c>
      <c r="H77" s="99" t="s">
        <v>224</v>
      </c>
      <c r="I77" s="100">
        <f>I79</f>
        <v>50000</v>
      </c>
      <c r="J77" s="55">
        <f>J79</f>
        <v>50000</v>
      </c>
      <c r="K77" s="55">
        <f>K79</f>
        <v>50000</v>
      </c>
      <c r="L77" s="35"/>
      <c r="M77" s="35"/>
      <c r="N77" s="36"/>
      <c r="O77" s="37"/>
    </row>
    <row r="78" spans="1:15" ht="45" outlineLevel="6" x14ac:dyDescent="0.2">
      <c r="A78" s="99" t="s">
        <v>217</v>
      </c>
      <c r="B78" s="98" t="s">
        <v>896</v>
      </c>
      <c r="C78" s="99" t="s">
        <v>223</v>
      </c>
      <c r="D78" s="98" t="s">
        <v>226</v>
      </c>
      <c r="E78" s="99" t="s">
        <v>39</v>
      </c>
      <c r="F78" s="98" t="s">
        <v>51</v>
      </c>
      <c r="G78" s="99" t="s">
        <v>867</v>
      </c>
      <c r="H78" s="99" t="s">
        <v>423</v>
      </c>
      <c r="I78" s="100">
        <f>I79</f>
        <v>50000</v>
      </c>
      <c r="J78" s="54">
        <f>J79</f>
        <v>50000</v>
      </c>
      <c r="K78" s="54">
        <f>K79</f>
        <v>50000</v>
      </c>
      <c r="L78" s="35"/>
      <c r="M78" s="35"/>
      <c r="N78" s="36"/>
      <c r="O78" s="37"/>
    </row>
    <row r="79" spans="1:15" ht="45" outlineLevel="7" x14ac:dyDescent="0.2">
      <c r="A79" s="99" t="s">
        <v>256</v>
      </c>
      <c r="B79" s="98" t="s">
        <v>897</v>
      </c>
      <c r="C79" s="99" t="s">
        <v>223</v>
      </c>
      <c r="D79" s="98" t="s">
        <v>226</v>
      </c>
      <c r="E79" s="99" t="s">
        <v>39</v>
      </c>
      <c r="F79" s="98" t="s">
        <v>51</v>
      </c>
      <c r="G79" s="99" t="s">
        <v>867</v>
      </c>
      <c r="H79" s="99" t="s">
        <v>476</v>
      </c>
      <c r="I79" s="100">
        <f>SUM(L79:O79)</f>
        <v>50000</v>
      </c>
      <c r="J79" s="57">
        <v>50000</v>
      </c>
      <c r="K79" s="58">
        <v>50000</v>
      </c>
      <c r="L79" s="35">
        <v>50000</v>
      </c>
      <c r="M79" s="35"/>
      <c r="N79" s="36"/>
      <c r="O79" s="38"/>
    </row>
    <row r="80" spans="1:15" ht="105" outlineLevel="6" x14ac:dyDescent="0.2">
      <c r="A80" s="99" t="s">
        <v>257</v>
      </c>
      <c r="B80" s="98" t="s">
        <v>254</v>
      </c>
      <c r="C80" s="99" t="s">
        <v>223</v>
      </c>
      <c r="D80" s="98" t="s">
        <v>226</v>
      </c>
      <c r="E80" s="99" t="s">
        <v>39</v>
      </c>
      <c r="F80" s="98" t="s">
        <v>51</v>
      </c>
      <c r="G80" s="99" t="s">
        <v>868</v>
      </c>
      <c r="H80" s="99" t="s">
        <v>224</v>
      </c>
      <c r="I80" s="100">
        <f>I82</f>
        <v>410000</v>
      </c>
      <c r="J80" s="55">
        <f>J82</f>
        <v>410000</v>
      </c>
      <c r="K80" s="55">
        <f>K82</f>
        <v>410000</v>
      </c>
      <c r="L80" s="35"/>
      <c r="M80" s="35"/>
      <c r="N80" s="36"/>
      <c r="O80" s="37"/>
    </row>
    <row r="81" spans="1:15" ht="45" outlineLevel="6" x14ac:dyDescent="0.2">
      <c r="A81" s="99" t="s">
        <v>259</v>
      </c>
      <c r="B81" s="98" t="s">
        <v>896</v>
      </c>
      <c r="C81" s="99" t="s">
        <v>223</v>
      </c>
      <c r="D81" s="98" t="s">
        <v>226</v>
      </c>
      <c r="E81" s="99" t="s">
        <v>39</v>
      </c>
      <c r="F81" s="98" t="s">
        <v>51</v>
      </c>
      <c r="G81" s="99" t="s">
        <v>868</v>
      </c>
      <c r="H81" s="99" t="s">
        <v>423</v>
      </c>
      <c r="I81" s="100">
        <f>I82</f>
        <v>410000</v>
      </c>
      <c r="J81" s="54">
        <f>J82</f>
        <v>410000</v>
      </c>
      <c r="K81" s="54">
        <f>K82</f>
        <v>410000</v>
      </c>
      <c r="L81" s="35"/>
      <c r="M81" s="35"/>
      <c r="N81" s="36"/>
      <c r="O81" s="37"/>
    </row>
    <row r="82" spans="1:15" ht="45" outlineLevel="7" x14ac:dyDescent="0.2">
      <c r="A82" s="99" t="s">
        <v>261</v>
      </c>
      <c r="B82" s="98" t="s">
        <v>897</v>
      </c>
      <c r="C82" s="99" t="s">
        <v>223</v>
      </c>
      <c r="D82" s="98" t="s">
        <v>226</v>
      </c>
      <c r="E82" s="99" t="s">
        <v>39</v>
      </c>
      <c r="F82" s="98" t="s">
        <v>51</v>
      </c>
      <c r="G82" s="99" t="s">
        <v>868</v>
      </c>
      <c r="H82" s="99" t="s">
        <v>476</v>
      </c>
      <c r="I82" s="100">
        <f>SUM(L82:O82)</f>
        <v>410000</v>
      </c>
      <c r="J82" s="57">
        <v>410000</v>
      </c>
      <c r="K82" s="58">
        <v>410000</v>
      </c>
      <c r="L82" s="35">
        <v>410000</v>
      </c>
      <c r="M82" s="35"/>
      <c r="N82" s="36"/>
      <c r="O82" s="38"/>
    </row>
    <row r="83" spans="1:15" ht="150" outlineLevel="6" x14ac:dyDescent="0.2">
      <c r="A83" s="99" t="s">
        <v>195</v>
      </c>
      <c r="B83" s="103" t="s">
        <v>963</v>
      </c>
      <c r="C83" s="99" t="s">
        <v>223</v>
      </c>
      <c r="D83" s="98" t="s">
        <v>226</v>
      </c>
      <c r="E83" s="99" t="s">
        <v>39</v>
      </c>
      <c r="F83" s="98" t="s">
        <v>51</v>
      </c>
      <c r="G83" s="99" t="s">
        <v>869</v>
      </c>
      <c r="H83" s="99" t="s">
        <v>224</v>
      </c>
      <c r="I83" s="100">
        <f>I85</f>
        <v>45000</v>
      </c>
      <c r="J83" s="55">
        <f>J85</f>
        <v>45000</v>
      </c>
      <c r="K83" s="55">
        <f>K85</f>
        <v>45000</v>
      </c>
      <c r="L83" s="35"/>
      <c r="M83" s="35"/>
      <c r="N83" s="36"/>
      <c r="O83" s="37"/>
    </row>
    <row r="84" spans="1:15" ht="45" outlineLevel="6" x14ac:dyDescent="0.2">
      <c r="A84" s="99" t="s">
        <v>262</v>
      </c>
      <c r="B84" s="103" t="s">
        <v>896</v>
      </c>
      <c r="C84" s="99" t="s">
        <v>223</v>
      </c>
      <c r="D84" s="98" t="s">
        <v>226</v>
      </c>
      <c r="E84" s="99" t="s">
        <v>39</v>
      </c>
      <c r="F84" s="98" t="s">
        <v>51</v>
      </c>
      <c r="G84" s="99" t="s">
        <v>869</v>
      </c>
      <c r="H84" s="99" t="s">
        <v>423</v>
      </c>
      <c r="I84" s="100">
        <f>I85</f>
        <v>45000</v>
      </c>
      <c r="J84" s="54">
        <f>J85</f>
        <v>45000</v>
      </c>
      <c r="K84" s="54">
        <f>K85</f>
        <v>45000</v>
      </c>
      <c r="L84" s="35"/>
      <c r="M84" s="35"/>
      <c r="N84" s="36"/>
      <c r="O84" s="37"/>
    </row>
    <row r="85" spans="1:15" ht="45" outlineLevel="7" x14ac:dyDescent="0.2">
      <c r="A85" s="99" t="s">
        <v>264</v>
      </c>
      <c r="B85" s="98" t="s">
        <v>897</v>
      </c>
      <c r="C85" s="99" t="s">
        <v>223</v>
      </c>
      <c r="D85" s="98" t="s">
        <v>226</v>
      </c>
      <c r="E85" s="99" t="s">
        <v>39</v>
      </c>
      <c r="F85" s="98" t="s">
        <v>51</v>
      </c>
      <c r="G85" s="99" t="s">
        <v>869</v>
      </c>
      <c r="H85" s="99" t="s">
        <v>476</v>
      </c>
      <c r="I85" s="100">
        <f>SUM(L85:O85)</f>
        <v>45000</v>
      </c>
      <c r="J85" s="57">
        <v>45000</v>
      </c>
      <c r="K85" s="58">
        <v>45000</v>
      </c>
      <c r="L85" s="35">
        <v>45000</v>
      </c>
      <c r="M85" s="35"/>
      <c r="N85" s="36"/>
      <c r="O85" s="38"/>
    </row>
    <row r="86" spans="1:15" ht="30" outlineLevel="4" x14ac:dyDescent="0.2">
      <c r="A86" s="99" t="s">
        <v>266</v>
      </c>
      <c r="B86" s="98" t="s">
        <v>228</v>
      </c>
      <c r="C86" s="99" t="s">
        <v>223</v>
      </c>
      <c r="D86" s="98" t="s">
        <v>226</v>
      </c>
      <c r="E86" s="99" t="s">
        <v>39</v>
      </c>
      <c r="F86" s="98" t="s">
        <v>51</v>
      </c>
      <c r="G86" s="99" t="s">
        <v>761</v>
      </c>
      <c r="H86" s="99" t="s">
        <v>224</v>
      </c>
      <c r="I86" s="100">
        <f t="shared" ref="I86:K87" si="7">I87</f>
        <v>333000</v>
      </c>
      <c r="J86" s="55">
        <f t="shared" si="7"/>
        <v>333000</v>
      </c>
      <c r="K86" s="55">
        <f t="shared" si="7"/>
        <v>333000</v>
      </c>
      <c r="L86" s="35"/>
      <c r="M86" s="35"/>
      <c r="N86" s="36"/>
      <c r="O86" s="37"/>
    </row>
    <row r="87" spans="1:15" ht="30" outlineLevel="5" x14ac:dyDescent="0.2">
      <c r="A87" s="99" t="s">
        <v>267</v>
      </c>
      <c r="B87" s="98" t="s">
        <v>229</v>
      </c>
      <c r="C87" s="99" t="s">
        <v>223</v>
      </c>
      <c r="D87" s="98" t="s">
        <v>226</v>
      </c>
      <c r="E87" s="99" t="s">
        <v>39</v>
      </c>
      <c r="F87" s="98" t="s">
        <v>51</v>
      </c>
      <c r="G87" s="99" t="s">
        <v>762</v>
      </c>
      <c r="H87" s="99" t="s">
        <v>224</v>
      </c>
      <c r="I87" s="100">
        <f t="shared" si="7"/>
        <v>333000</v>
      </c>
      <c r="J87" s="55">
        <f t="shared" si="7"/>
        <v>333000</v>
      </c>
      <c r="K87" s="55">
        <f t="shared" si="7"/>
        <v>333000</v>
      </c>
      <c r="L87" s="35"/>
      <c r="M87" s="35"/>
      <c r="N87" s="36"/>
      <c r="O87" s="37"/>
    </row>
    <row r="88" spans="1:15" ht="60" outlineLevel="6" x14ac:dyDescent="0.2">
      <c r="A88" s="99" t="s">
        <v>268</v>
      </c>
      <c r="B88" s="98" t="s">
        <v>255</v>
      </c>
      <c r="C88" s="99" t="s">
        <v>223</v>
      </c>
      <c r="D88" s="98" t="s">
        <v>226</v>
      </c>
      <c r="E88" s="99" t="s">
        <v>39</v>
      </c>
      <c r="F88" s="98" t="s">
        <v>51</v>
      </c>
      <c r="G88" s="99" t="s">
        <v>879</v>
      </c>
      <c r="H88" s="99" t="s">
        <v>224</v>
      </c>
      <c r="I88" s="100">
        <f>I90</f>
        <v>333000</v>
      </c>
      <c r="J88" s="55">
        <f>J90</f>
        <v>333000</v>
      </c>
      <c r="K88" s="55">
        <f>K90</f>
        <v>333000</v>
      </c>
      <c r="L88" s="35"/>
      <c r="M88" s="35"/>
      <c r="N88" s="36"/>
      <c r="O88" s="37"/>
    </row>
    <row r="89" spans="1:15" ht="45" outlineLevel="6" x14ac:dyDescent="0.2">
      <c r="A89" s="99" t="s">
        <v>269</v>
      </c>
      <c r="B89" s="98" t="s">
        <v>896</v>
      </c>
      <c r="C89" s="99" t="s">
        <v>223</v>
      </c>
      <c r="D89" s="98" t="s">
        <v>226</v>
      </c>
      <c r="E89" s="99" t="s">
        <v>39</v>
      </c>
      <c r="F89" s="98" t="s">
        <v>51</v>
      </c>
      <c r="G89" s="99" t="s">
        <v>879</v>
      </c>
      <c r="H89" s="99" t="s">
        <v>423</v>
      </c>
      <c r="I89" s="100">
        <f>I90</f>
        <v>333000</v>
      </c>
      <c r="J89" s="54">
        <f>J90</f>
        <v>333000</v>
      </c>
      <c r="K89" s="54">
        <f>K90</f>
        <v>333000</v>
      </c>
      <c r="L89" s="35"/>
      <c r="M89" s="35"/>
      <c r="N89" s="36"/>
      <c r="O89" s="37"/>
    </row>
    <row r="90" spans="1:15" ht="45" outlineLevel="7" x14ac:dyDescent="0.2">
      <c r="A90" s="99" t="s">
        <v>270</v>
      </c>
      <c r="B90" s="98" t="s">
        <v>897</v>
      </c>
      <c r="C90" s="99" t="s">
        <v>223</v>
      </c>
      <c r="D90" s="98" t="s">
        <v>226</v>
      </c>
      <c r="E90" s="99" t="s">
        <v>39</v>
      </c>
      <c r="F90" s="98" t="s">
        <v>51</v>
      </c>
      <c r="G90" s="99" t="s">
        <v>879</v>
      </c>
      <c r="H90" s="99" t="s">
        <v>476</v>
      </c>
      <c r="I90" s="100">
        <f>SUM(L90:O90)</f>
        <v>333000</v>
      </c>
      <c r="J90" s="57">
        <v>333000</v>
      </c>
      <c r="K90" s="58">
        <v>333000</v>
      </c>
      <c r="L90" s="35">
        <v>333000</v>
      </c>
      <c r="M90" s="35"/>
      <c r="N90" s="36"/>
      <c r="O90" s="38"/>
    </row>
    <row r="91" spans="1:15" ht="45" outlineLevel="1" x14ac:dyDescent="0.2">
      <c r="A91" s="99" t="s">
        <v>272</v>
      </c>
      <c r="B91" s="98" t="s">
        <v>49</v>
      </c>
      <c r="C91" s="99" t="s">
        <v>223</v>
      </c>
      <c r="D91" s="98" t="s">
        <v>258</v>
      </c>
      <c r="E91" s="99" t="s">
        <v>224</v>
      </c>
      <c r="F91" s="98" t="s">
        <v>224</v>
      </c>
      <c r="G91" s="99" t="s">
        <v>224</v>
      </c>
      <c r="H91" s="99" t="s">
        <v>224</v>
      </c>
      <c r="I91" s="100">
        <f t="shared" ref="I91:K94" si="8">I92</f>
        <v>1000000</v>
      </c>
      <c r="J91" s="55">
        <f t="shared" si="8"/>
        <v>1000000</v>
      </c>
      <c r="K91" s="55">
        <f t="shared" si="8"/>
        <v>1000000</v>
      </c>
      <c r="L91" s="35"/>
      <c r="M91" s="35"/>
      <c r="N91" s="36"/>
      <c r="O91" s="37"/>
    </row>
    <row r="92" spans="1:15" ht="45" outlineLevel="2" x14ac:dyDescent="0.2">
      <c r="A92" s="99" t="s">
        <v>274</v>
      </c>
      <c r="B92" s="98" t="s">
        <v>52</v>
      </c>
      <c r="C92" s="99" t="s">
        <v>223</v>
      </c>
      <c r="D92" s="98" t="s">
        <v>258</v>
      </c>
      <c r="E92" s="99" t="s">
        <v>53</v>
      </c>
      <c r="F92" s="98" t="s">
        <v>260</v>
      </c>
      <c r="G92" s="99" t="s">
        <v>224</v>
      </c>
      <c r="H92" s="99" t="s">
        <v>224</v>
      </c>
      <c r="I92" s="100">
        <f t="shared" si="8"/>
        <v>1000000</v>
      </c>
      <c r="J92" s="55">
        <f t="shared" si="8"/>
        <v>1000000</v>
      </c>
      <c r="K92" s="55">
        <f t="shared" si="8"/>
        <v>1000000</v>
      </c>
      <c r="L92" s="35"/>
      <c r="M92" s="35"/>
      <c r="N92" s="36"/>
      <c r="O92" s="37"/>
    </row>
    <row r="93" spans="1:15" ht="45" outlineLevel="4" x14ac:dyDescent="0.2">
      <c r="A93" s="99" t="s">
        <v>275</v>
      </c>
      <c r="B93" s="98" t="s">
        <v>239</v>
      </c>
      <c r="C93" s="99" t="s">
        <v>223</v>
      </c>
      <c r="D93" s="98" t="s">
        <v>258</v>
      </c>
      <c r="E93" s="99" t="s">
        <v>53</v>
      </c>
      <c r="F93" s="98" t="s">
        <v>260</v>
      </c>
      <c r="G93" s="99" t="s">
        <v>800</v>
      </c>
      <c r="H93" s="99" t="s">
        <v>224</v>
      </c>
      <c r="I93" s="100">
        <f t="shared" si="8"/>
        <v>1000000</v>
      </c>
      <c r="J93" s="55">
        <f t="shared" si="8"/>
        <v>1000000</v>
      </c>
      <c r="K93" s="55">
        <f t="shared" si="8"/>
        <v>1000000</v>
      </c>
      <c r="L93" s="35"/>
      <c r="M93" s="35"/>
      <c r="N93" s="36"/>
      <c r="O93" s="37"/>
    </row>
    <row r="94" spans="1:15" ht="75" outlineLevel="5" x14ac:dyDescent="0.2">
      <c r="A94" s="99" t="s">
        <v>278</v>
      </c>
      <c r="B94" s="98" t="s">
        <v>263</v>
      </c>
      <c r="C94" s="99" t="s">
        <v>223</v>
      </c>
      <c r="D94" s="98" t="s">
        <v>258</v>
      </c>
      <c r="E94" s="99" t="s">
        <v>53</v>
      </c>
      <c r="F94" s="98" t="s">
        <v>260</v>
      </c>
      <c r="G94" s="99" t="s">
        <v>803</v>
      </c>
      <c r="H94" s="99" t="s">
        <v>224</v>
      </c>
      <c r="I94" s="100">
        <f t="shared" si="8"/>
        <v>1000000</v>
      </c>
      <c r="J94" s="55">
        <f t="shared" si="8"/>
        <v>1000000</v>
      </c>
      <c r="K94" s="55">
        <f t="shared" si="8"/>
        <v>1000000</v>
      </c>
      <c r="L94" s="35"/>
      <c r="M94" s="35"/>
      <c r="N94" s="36"/>
      <c r="O94" s="37"/>
    </row>
    <row r="95" spans="1:15" ht="105" outlineLevel="6" x14ac:dyDescent="0.2">
      <c r="A95" s="99" t="s">
        <v>279</v>
      </c>
      <c r="B95" s="103" t="s">
        <v>265</v>
      </c>
      <c r="C95" s="99" t="s">
        <v>223</v>
      </c>
      <c r="D95" s="98" t="s">
        <v>258</v>
      </c>
      <c r="E95" s="99" t="s">
        <v>53</v>
      </c>
      <c r="F95" s="98" t="s">
        <v>260</v>
      </c>
      <c r="G95" s="99" t="s">
        <v>804</v>
      </c>
      <c r="H95" s="99" t="s">
        <v>224</v>
      </c>
      <c r="I95" s="100">
        <f>I97</f>
        <v>1000000</v>
      </c>
      <c r="J95" s="55">
        <f>J97</f>
        <v>1000000</v>
      </c>
      <c r="K95" s="55">
        <f>K97</f>
        <v>1000000</v>
      </c>
      <c r="L95" s="35"/>
      <c r="M95" s="35"/>
      <c r="N95" s="36"/>
      <c r="O95" s="37"/>
    </row>
    <row r="96" spans="1:15" ht="45" outlineLevel="6" x14ac:dyDescent="0.2">
      <c r="A96" s="99" t="s">
        <v>280</v>
      </c>
      <c r="B96" s="103" t="s">
        <v>896</v>
      </c>
      <c r="C96" s="99" t="s">
        <v>223</v>
      </c>
      <c r="D96" s="98" t="s">
        <v>258</v>
      </c>
      <c r="E96" s="99" t="s">
        <v>53</v>
      </c>
      <c r="F96" s="98" t="s">
        <v>260</v>
      </c>
      <c r="G96" s="99" t="s">
        <v>804</v>
      </c>
      <c r="H96" s="99" t="s">
        <v>423</v>
      </c>
      <c r="I96" s="100">
        <f>I97</f>
        <v>1000000</v>
      </c>
      <c r="J96" s="54">
        <f>J97</f>
        <v>1000000</v>
      </c>
      <c r="K96" s="54">
        <f>K97</f>
        <v>1000000</v>
      </c>
      <c r="L96" s="35"/>
      <c r="M96" s="35"/>
      <c r="N96" s="36"/>
      <c r="O96" s="37"/>
    </row>
    <row r="97" spans="1:17" ht="45" outlineLevel="7" x14ac:dyDescent="0.2">
      <c r="A97" s="99" t="s">
        <v>282</v>
      </c>
      <c r="B97" s="98" t="s">
        <v>897</v>
      </c>
      <c r="C97" s="99" t="s">
        <v>223</v>
      </c>
      <c r="D97" s="98" t="s">
        <v>258</v>
      </c>
      <c r="E97" s="99" t="s">
        <v>53</v>
      </c>
      <c r="F97" s="98" t="s">
        <v>260</v>
      </c>
      <c r="G97" s="99" t="s">
        <v>804</v>
      </c>
      <c r="H97" s="99" t="s">
        <v>476</v>
      </c>
      <c r="I97" s="100">
        <f>SUM(L97:O97)</f>
        <v>1000000</v>
      </c>
      <c r="J97" s="57">
        <v>1000000</v>
      </c>
      <c r="K97" s="58">
        <v>1000000</v>
      </c>
      <c r="L97" s="35">
        <v>1000000</v>
      </c>
      <c r="M97" s="35"/>
      <c r="N97" s="36"/>
      <c r="O97" s="38"/>
    </row>
    <row r="98" spans="1:17" ht="15" outlineLevel="1" x14ac:dyDescent="0.2">
      <c r="A98" s="99" t="s">
        <v>283</v>
      </c>
      <c r="B98" s="98" t="s">
        <v>64</v>
      </c>
      <c r="C98" s="99" t="s">
        <v>223</v>
      </c>
      <c r="D98" s="98" t="s">
        <v>227</v>
      </c>
      <c r="E98" s="99" t="s">
        <v>224</v>
      </c>
      <c r="F98" s="98" t="s">
        <v>224</v>
      </c>
      <c r="G98" s="99" t="s">
        <v>224</v>
      </c>
      <c r="H98" s="99" t="s">
        <v>224</v>
      </c>
      <c r="I98" s="100">
        <f>I99+I111+I117+I123</f>
        <v>18819400</v>
      </c>
      <c r="J98" s="55">
        <f>J99+J111+J117+J123</f>
        <v>18771500</v>
      </c>
      <c r="K98" s="55">
        <f>K99+K111+K117+K123</f>
        <v>18776300</v>
      </c>
      <c r="L98" s="35"/>
      <c r="M98" s="35"/>
      <c r="N98" s="36"/>
      <c r="O98" s="37"/>
    </row>
    <row r="99" spans="1:17" ht="15" outlineLevel="2" x14ac:dyDescent="0.2">
      <c r="A99" s="99" t="s">
        <v>284</v>
      </c>
      <c r="B99" s="98" t="s">
        <v>69</v>
      </c>
      <c r="C99" s="99" t="s">
        <v>223</v>
      </c>
      <c r="D99" s="98" t="s">
        <v>227</v>
      </c>
      <c r="E99" s="99" t="s">
        <v>70</v>
      </c>
      <c r="F99" s="98" t="s">
        <v>234</v>
      </c>
      <c r="G99" s="99" t="s">
        <v>224</v>
      </c>
      <c r="H99" s="99" t="s">
        <v>224</v>
      </c>
      <c r="I99" s="100">
        <f>I100</f>
        <v>2411600</v>
      </c>
      <c r="J99" s="55">
        <f>J100</f>
        <v>2410200</v>
      </c>
      <c r="K99" s="55">
        <f>K100</f>
        <v>2409000</v>
      </c>
      <c r="L99" s="35"/>
      <c r="M99" s="35"/>
      <c r="N99" s="36"/>
      <c r="O99" s="37"/>
    </row>
    <row r="100" spans="1:17" ht="60" outlineLevel="4" x14ac:dyDescent="0.2">
      <c r="A100" s="99" t="s">
        <v>285</v>
      </c>
      <c r="B100" s="98" t="s">
        <v>271</v>
      </c>
      <c r="C100" s="99" t="s">
        <v>223</v>
      </c>
      <c r="D100" s="98" t="s">
        <v>227</v>
      </c>
      <c r="E100" s="99" t="s">
        <v>70</v>
      </c>
      <c r="F100" s="98" t="s">
        <v>234</v>
      </c>
      <c r="G100" s="99" t="s">
        <v>842</v>
      </c>
      <c r="H100" s="99" t="s">
        <v>224</v>
      </c>
      <c r="I100" s="100">
        <f>I101+I105</f>
        <v>2411600</v>
      </c>
      <c r="J100" s="55">
        <f>J101+J105</f>
        <v>2410200</v>
      </c>
      <c r="K100" s="55">
        <f>K101+K105</f>
        <v>2409000</v>
      </c>
      <c r="L100" s="35"/>
      <c r="M100" s="35"/>
      <c r="N100" s="36"/>
      <c r="O100" s="37"/>
    </row>
    <row r="101" spans="1:17" ht="90" outlineLevel="5" x14ac:dyDescent="0.2">
      <c r="A101" s="99" t="s">
        <v>286</v>
      </c>
      <c r="B101" s="98" t="s">
        <v>273</v>
      </c>
      <c r="C101" s="99" t="s">
        <v>223</v>
      </c>
      <c r="D101" s="98" t="s">
        <v>227</v>
      </c>
      <c r="E101" s="99" t="s">
        <v>70</v>
      </c>
      <c r="F101" s="98" t="s">
        <v>234</v>
      </c>
      <c r="G101" s="99" t="s">
        <v>843</v>
      </c>
      <c r="H101" s="99" t="s">
        <v>224</v>
      </c>
      <c r="I101" s="100">
        <f>I102</f>
        <v>2900</v>
      </c>
      <c r="J101" s="54">
        <f>J102</f>
        <v>1500</v>
      </c>
      <c r="K101" s="54">
        <f>K102</f>
        <v>300</v>
      </c>
      <c r="L101" s="35"/>
      <c r="M101" s="35"/>
      <c r="N101" s="36"/>
      <c r="O101" s="37"/>
    </row>
    <row r="102" spans="1:17" ht="195" outlineLevel="6" x14ac:dyDescent="0.2">
      <c r="A102" s="99" t="s">
        <v>288</v>
      </c>
      <c r="B102" s="103" t="s">
        <v>973</v>
      </c>
      <c r="C102" s="99" t="s">
        <v>223</v>
      </c>
      <c r="D102" s="98" t="s">
        <v>227</v>
      </c>
      <c r="E102" s="99" t="s">
        <v>70</v>
      </c>
      <c r="F102" s="98" t="s">
        <v>234</v>
      </c>
      <c r="G102" s="99" t="s">
        <v>844</v>
      </c>
      <c r="H102" s="99" t="s">
        <v>224</v>
      </c>
      <c r="I102" s="100">
        <f>I104</f>
        <v>2900</v>
      </c>
      <c r="J102" s="55">
        <f>J104</f>
        <v>1500</v>
      </c>
      <c r="K102" s="55">
        <f>K104</f>
        <v>300</v>
      </c>
      <c r="L102" s="35"/>
      <c r="M102" s="35"/>
      <c r="N102" s="36"/>
      <c r="O102" s="37"/>
    </row>
    <row r="103" spans="1:17" ht="15" outlineLevel="6" x14ac:dyDescent="0.2">
      <c r="A103" s="99" t="s">
        <v>289</v>
      </c>
      <c r="B103" s="103" t="s">
        <v>899</v>
      </c>
      <c r="C103" s="99" t="s">
        <v>223</v>
      </c>
      <c r="D103" s="98" t="s">
        <v>227</v>
      </c>
      <c r="E103" s="99" t="s">
        <v>70</v>
      </c>
      <c r="F103" s="98" t="s">
        <v>234</v>
      </c>
      <c r="G103" s="99" t="s">
        <v>844</v>
      </c>
      <c r="H103" s="99" t="s">
        <v>900</v>
      </c>
      <c r="I103" s="100">
        <f>I104</f>
        <v>2900</v>
      </c>
      <c r="J103" s="54">
        <f>J104</f>
        <v>1500</v>
      </c>
      <c r="K103" s="54">
        <f>K104</f>
        <v>300</v>
      </c>
      <c r="L103" s="35"/>
      <c r="M103" s="35"/>
      <c r="N103" s="36"/>
      <c r="O103" s="37"/>
    </row>
    <row r="104" spans="1:17" ht="60" outlineLevel="7" x14ac:dyDescent="0.2">
      <c r="A104" s="99" t="s">
        <v>291</v>
      </c>
      <c r="B104" s="98" t="s">
        <v>277</v>
      </c>
      <c r="C104" s="99" t="s">
        <v>223</v>
      </c>
      <c r="D104" s="98" t="s">
        <v>227</v>
      </c>
      <c r="E104" s="99" t="s">
        <v>70</v>
      </c>
      <c r="F104" s="98" t="s">
        <v>234</v>
      </c>
      <c r="G104" s="99" t="s">
        <v>844</v>
      </c>
      <c r="H104" s="99" t="s">
        <v>276</v>
      </c>
      <c r="I104" s="100">
        <f>SUM(L104:O104)</f>
        <v>2900</v>
      </c>
      <c r="J104" s="57">
        <v>1500</v>
      </c>
      <c r="K104" s="58">
        <v>300</v>
      </c>
      <c r="L104" s="35"/>
      <c r="M104" s="35"/>
      <c r="N104" s="36"/>
      <c r="O104" s="38">
        <v>2900</v>
      </c>
      <c r="P104" s="36">
        <v>1500</v>
      </c>
      <c r="Q104" s="36">
        <v>300</v>
      </c>
    </row>
    <row r="105" spans="1:17" ht="90" outlineLevel="5" x14ac:dyDescent="0.2">
      <c r="A105" s="99" t="s">
        <v>293</v>
      </c>
      <c r="B105" s="98" t="s">
        <v>281</v>
      </c>
      <c r="C105" s="99" t="s">
        <v>223</v>
      </c>
      <c r="D105" s="98" t="s">
        <v>227</v>
      </c>
      <c r="E105" s="99" t="s">
        <v>70</v>
      </c>
      <c r="F105" s="98" t="s">
        <v>234</v>
      </c>
      <c r="G105" s="99" t="s">
        <v>845</v>
      </c>
      <c r="H105" s="99" t="s">
        <v>224</v>
      </c>
      <c r="I105" s="100">
        <f>I106</f>
        <v>2408700</v>
      </c>
      <c r="J105" s="55">
        <f>J106</f>
        <v>2408700</v>
      </c>
      <c r="K105" s="55">
        <f>K106</f>
        <v>2408700</v>
      </c>
      <c r="L105" s="35"/>
      <c r="M105" s="35"/>
      <c r="N105" s="36"/>
      <c r="O105" s="37"/>
    </row>
    <row r="106" spans="1:17" ht="150" outlineLevel="6" x14ac:dyDescent="0.2">
      <c r="A106" s="99" t="s">
        <v>295</v>
      </c>
      <c r="B106" s="103" t="s">
        <v>952</v>
      </c>
      <c r="C106" s="99" t="s">
        <v>223</v>
      </c>
      <c r="D106" s="98" t="s">
        <v>227</v>
      </c>
      <c r="E106" s="99" t="s">
        <v>70</v>
      </c>
      <c r="F106" s="98" t="s">
        <v>234</v>
      </c>
      <c r="G106" s="99" t="s">
        <v>846</v>
      </c>
      <c r="H106" s="99" t="s">
        <v>224</v>
      </c>
      <c r="I106" s="100">
        <f>I108++I110</f>
        <v>2408700</v>
      </c>
      <c r="J106" s="54">
        <f>J108++J110</f>
        <v>2408700</v>
      </c>
      <c r="K106" s="54">
        <f>K108++K110</f>
        <v>2408700</v>
      </c>
      <c r="L106" s="35"/>
      <c r="M106" s="35"/>
      <c r="N106" s="36"/>
      <c r="O106" s="37"/>
    </row>
    <row r="107" spans="1:17" ht="90" outlineLevel="6" x14ac:dyDescent="0.2">
      <c r="A107" s="99" t="s">
        <v>296</v>
      </c>
      <c r="B107" s="103" t="s">
        <v>894</v>
      </c>
      <c r="C107" s="99" t="s">
        <v>223</v>
      </c>
      <c r="D107" s="98" t="s">
        <v>227</v>
      </c>
      <c r="E107" s="99" t="s">
        <v>70</v>
      </c>
      <c r="F107" s="98" t="s">
        <v>234</v>
      </c>
      <c r="G107" s="99" t="s">
        <v>846</v>
      </c>
      <c r="H107" s="99" t="s">
        <v>299</v>
      </c>
      <c r="I107" s="100">
        <f>I108</f>
        <v>2084687</v>
      </c>
      <c r="J107" s="54">
        <f>J108</f>
        <v>2084687</v>
      </c>
      <c r="K107" s="54">
        <f>K108</f>
        <v>2084687</v>
      </c>
      <c r="L107" s="35"/>
      <c r="M107" s="35"/>
      <c r="N107" s="36"/>
      <c r="O107" s="37"/>
    </row>
    <row r="108" spans="1:17" ht="30" outlineLevel="7" x14ac:dyDescent="0.2">
      <c r="A108" s="99" t="s">
        <v>297</v>
      </c>
      <c r="B108" s="98" t="s">
        <v>895</v>
      </c>
      <c r="C108" s="99" t="s">
        <v>223</v>
      </c>
      <c r="D108" s="98" t="s">
        <v>227</v>
      </c>
      <c r="E108" s="99" t="s">
        <v>70</v>
      </c>
      <c r="F108" s="98" t="s">
        <v>234</v>
      </c>
      <c r="G108" s="99" t="s">
        <v>846</v>
      </c>
      <c r="H108" s="99" t="s">
        <v>324</v>
      </c>
      <c r="I108" s="100">
        <f>SUM(L108:O108)</f>
        <v>2084687</v>
      </c>
      <c r="J108" s="57">
        <v>2084687</v>
      </c>
      <c r="K108" s="58">
        <v>2084687</v>
      </c>
      <c r="L108" s="35"/>
      <c r="M108" s="35"/>
      <c r="N108" s="36"/>
      <c r="O108" s="38">
        <v>2084687</v>
      </c>
    </row>
    <row r="109" spans="1:17" ht="45" outlineLevel="7" x14ac:dyDescent="0.2">
      <c r="A109" s="99" t="s">
        <v>298</v>
      </c>
      <c r="B109" s="98" t="s">
        <v>896</v>
      </c>
      <c r="C109" s="99" t="s">
        <v>223</v>
      </c>
      <c r="D109" s="98" t="s">
        <v>227</v>
      </c>
      <c r="E109" s="99" t="s">
        <v>70</v>
      </c>
      <c r="F109" s="98" t="s">
        <v>234</v>
      </c>
      <c r="G109" s="99" t="s">
        <v>846</v>
      </c>
      <c r="H109" s="99" t="s">
        <v>423</v>
      </c>
      <c r="I109" s="100">
        <f>I110</f>
        <v>324013</v>
      </c>
      <c r="J109" s="54">
        <f>J110</f>
        <v>324013</v>
      </c>
      <c r="K109" s="54">
        <f>K110</f>
        <v>324013</v>
      </c>
      <c r="L109" s="35"/>
      <c r="M109" s="35"/>
      <c r="N109" s="36"/>
      <c r="O109" s="38"/>
    </row>
    <row r="110" spans="1:17" ht="45" outlineLevel="7" x14ac:dyDescent="0.2">
      <c r="A110" s="99" t="s">
        <v>299</v>
      </c>
      <c r="B110" s="98" t="s">
        <v>897</v>
      </c>
      <c r="C110" s="99" t="s">
        <v>223</v>
      </c>
      <c r="D110" s="98" t="s">
        <v>227</v>
      </c>
      <c r="E110" s="99" t="s">
        <v>70</v>
      </c>
      <c r="F110" s="98" t="s">
        <v>234</v>
      </c>
      <c r="G110" s="99" t="s">
        <v>846</v>
      </c>
      <c r="H110" s="99" t="s">
        <v>476</v>
      </c>
      <c r="I110" s="100">
        <f>SUM(L110:O110)</f>
        <v>324013</v>
      </c>
      <c r="J110" s="57">
        <v>324013</v>
      </c>
      <c r="K110" s="58">
        <v>324013</v>
      </c>
      <c r="L110" s="35"/>
      <c r="M110" s="35"/>
      <c r="N110" s="36"/>
      <c r="O110" s="38">
        <v>324013</v>
      </c>
      <c r="P110" s="36">
        <v>2408700</v>
      </c>
      <c r="Q110" s="36">
        <v>2408700</v>
      </c>
    </row>
    <row r="111" spans="1:17" ht="15" outlineLevel="2" x14ac:dyDescent="0.2">
      <c r="A111" s="99" t="s">
        <v>301</v>
      </c>
      <c r="B111" s="98" t="s">
        <v>75</v>
      </c>
      <c r="C111" s="99" t="s">
        <v>223</v>
      </c>
      <c r="D111" s="98" t="s">
        <v>227</v>
      </c>
      <c r="E111" s="99" t="s">
        <v>76</v>
      </c>
      <c r="F111" s="98" t="s">
        <v>287</v>
      </c>
      <c r="G111" s="99" t="s">
        <v>224</v>
      </c>
      <c r="H111" s="99" t="s">
        <v>224</v>
      </c>
      <c r="I111" s="100">
        <f>I112</f>
        <v>16092700</v>
      </c>
      <c r="J111" s="55">
        <f t="shared" ref="J111:K113" si="9">J112</f>
        <v>16092700</v>
      </c>
      <c r="K111" s="55">
        <f t="shared" si="9"/>
        <v>16092700</v>
      </c>
      <c r="L111" s="35"/>
      <c r="M111" s="35"/>
      <c r="N111" s="36"/>
      <c r="O111" s="37"/>
    </row>
    <row r="112" spans="1:17" ht="45" outlineLevel="4" x14ac:dyDescent="0.2">
      <c r="A112" s="99" t="s">
        <v>302</v>
      </c>
      <c r="B112" s="98" t="s">
        <v>290</v>
      </c>
      <c r="C112" s="99" t="s">
        <v>223</v>
      </c>
      <c r="D112" s="98" t="s">
        <v>227</v>
      </c>
      <c r="E112" s="99" t="s">
        <v>76</v>
      </c>
      <c r="F112" s="98" t="s">
        <v>287</v>
      </c>
      <c r="G112" s="99" t="s">
        <v>837</v>
      </c>
      <c r="H112" s="99" t="s">
        <v>224</v>
      </c>
      <c r="I112" s="100">
        <f>I113</f>
        <v>16092700</v>
      </c>
      <c r="J112" s="55">
        <f t="shared" si="9"/>
        <v>16092700</v>
      </c>
      <c r="K112" s="55">
        <f t="shared" si="9"/>
        <v>16092700</v>
      </c>
      <c r="L112" s="35"/>
      <c r="M112" s="35"/>
      <c r="N112" s="36"/>
      <c r="O112" s="37"/>
    </row>
    <row r="113" spans="1:15" ht="60" outlineLevel="5" x14ac:dyDescent="0.2">
      <c r="A113" s="99" t="s">
        <v>305</v>
      </c>
      <c r="B113" s="98" t="s">
        <v>292</v>
      </c>
      <c r="C113" s="99" t="s">
        <v>223</v>
      </c>
      <c r="D113" s="98" t="s">
        <v>227</v>
      </c>
      <c r="E113" s="99" t="s">
        <v>76</v>
      </c>
      <c r="F113" s="98" t="s">
        <v>287</v>
      </c>
      <c r="G113" s="99" t="s">
        <v>838</v>
      </c>
      <c r="H113" s="99" t="s">
        <v>224</v>
      </c>
      <c r="I113" s="100">
        <f>I114</f>
        <v>16092700</v>
      </c>
      <c r="J113" s="55">
        <f t="shared" si="9"/>
        <v>16092700</v>
      </c>
      <c r="K113" s="55">
        <f t="shared" si="9"/>
        <v>16092700</v>
      </c>
      <c r="L113" s="35"/>
      <c r="M113" s="35"/>
      <c r="N113" s="36"/>
      <c r="O113" s="37"/>
    </row>
    <row r="114" spans="1:15" ht="180" outlineLevel="6" x14ac:dyDescent="0.2">
      <c r="A114" s="99" t="s">
        <v>306</v>
      </c>
      <c r="B114" s="103" t="s">
        <v>294</v>
      </c>
      <c r="C114" s="99" t="s">
        <v>223</v>
      </c>
      <c r="D114" s="98" t="s">
        <v>227</v>
      </c>
      <c r="E114" s="99" t="s">
        <v>76</v>
      </c>
      <c r="F114" s="98" t="s">
        <v>287</v>
      </c>
      <c r="G114" s="99" t="s">
        <v>839</v>
      </c>
      <c r="H114" s="99" t="s">
        <v>224</v>
      </c>
      <c r="I114" s="100">
        <f>I116</f>
        <v>16092700</v>
      </c>
      <c r="J114" s="55">
        <f>J116</f>
        <v>16092700</v>
      </c>
      <c r="K114" s="55">
        <f>K116</f>
        <v>16092700</v>
      </c>
      <c r="L114" s="35"/>
      <c r="M114" s="35"/>
      <c r="N114" s="36"/>
      <c r="O114" s="37"/>
    </row>
    <row r="115" spans="1:15" ht="15" outlineLevel="6" x14ac:dyDescent="0.2">
      <c r="A115" s="99" t="s">
        <v>307</v>
      </c>
      <c r="B115" s="103" t="s">
        <v>899</v>
      </c>
      <c r="C115" s="99" t="s">
        <v>223</v>
      </c>
      <c r="D115" s="98" t="s">
        <v>227</v>
      </c>
      <c r="E115" s="99" t="s">
        <v>76</v>
      </c>
      <c r="F115" s="98" t="s">
        <v>287</v>
      </c>
      <c r="G115" s="99" t="s">
        <v>839</v>
      </c>
      <c r="H115" s="99" t="s">
        <v>900</v>
      </c>
      <c r="I115" s="100">
        <f>I116</f>
        <v>16092700</v>
      </c>
      <c r="J115" s="54">
        <f>J116</f>
        <v>16092700</v>
      </c>
      <c r="K115" s="54">
        <f>K116</f>
        <v>16092700</v>
      </c>
      <c r="L115" s="35"/>
      <c r="M115" s="35"/>
      <c r="N115" s="36"/>
      <c r="O115" s="37"/>
    </row>
    <row r="116" spans="1:15" ht="60" outlineLevel="7" x14ac:dyDescent="0.2">
      <c r="A116" s="99" t="s">
        <v>309</v>
      </c>
      <c r="B116" s="98" t="s">
        <v>277</v>
      </c>
      <c r="C116" s="99" t="s">
        <v>223</v>
      </c>
      <c r="D116" s="98" t="s">
        <v>227</v>
      </c>
      <c r="E116" s="99" t="s">
        <v>76</v>
      </c>
      <c r="F116" s="98" t="s">
        <v>287</v>
      </c>
      <c r="G116" s="99" t="s">
        <v>839</v>
      </c>
      <c r="H116" s="99" t="s">
        <v>276</v>
      </c>
      <c r="I116" s="100">
        <f>SUM(L116:O116)</f>
        <v>16092700</v>
      </c>
      <c r="J116" s="57">
        <v>16092700</v>
      </c>
      <c r="K116" s="58">
        <v>16092700</v>
      </c>
      <c r="L116" s="35">
        <v>16092700</v>
      </c>
      <c r="M116" s="35"/>
      <c r="N116" s="36"/>
      <c r="O116" s="38"/>
    </row>
    <row r="117" spans="1:15" ht="15" outlineLevel="2" x14ac:dyDescent="0.2">
      <c r="A117" s="99" t="s">
        <v>310</v>
      </c>
      <c r="B117" s="98" t="s">
        <v>77</v>
      </c>
      <c r="C117" s="99" t="s">
        <v>223</v>
      </c>
      <c r="D117" s="98" t="s">
        <v>227</v>
      </c>
      <c r="E117" s="99" t="s">
        <v>78</v>
      </c>
      <c r="F117" s="98" t="s">
        <v>260</v>
      </c>
      <c r="G117" s="99" t="s">
        <v>224</v>
      </c>
      <c r="H117" s="99" t="s">
        <v>224</v>
      </c>
      <c r="I117" s="100">
        <f>I118</f>
        <v>235100</v>
      </c>
      <c r="J117" s="55">
        <f t="shared" ref="J117:K119" si="10">J118</f>
        <v>188600</v>
      </c>
      <c r="K117" s="55">
        <f t="shared" si="10"/>
        <v>194600</v>
      </c>
      <c r="L117" s="35"/>
      <c r="M117" s="35"/>
      <c r="N117" s="36"/>
      <c r="O117" s="37"/>
    </row>
    <row r="118" spans="1:15" ht="45" outlineLevel="4" x14ac:dyDescent="0.2">
      <c r="A118" s="99" t="s">
        <v>311</v>
      </c>
      <c r="B118" s="98" t="s">
        <v>290</v>
      </c>
      <c r="C118" s="99" t="s">
        <v>223</v>
      </c>
      <c r="D118" s="98" t="s">
        <v>227</v>
      </c>
      <c r="E118" s="99" t="s">
        <v>78</v>
      </c>
      <c r="F118" s="98" t="s">
        <v>260</v>
      </c>
      <c r="G118" s="99" t="s">
        <v>837</v>
      </c>
      <c r="H118" s="99" t="s">
        <v>224</v>
      </c>
      <c r="I118" s="100">
        <f>I119</f>
        <v>235100</v>
      </c>
      <c r="J118" s="55">
        <f t="shared" si="10"/>
        <v>188600</v>
      </c>
      <c r="K118" s="55">
        <f t="shared" si="10"/>
        <v>194600</v>
      </c>
      <c r="L118" s="35"/>
      <c r="M118" s="35"/>
      <c r="N118" s="36"/>
      <c r="O118" s="37"/>
    </row>
    <row r="119" spans="1:15" ht="75" outlineLevel="5" x14ac:dyDescent="0.2">
      <c r="A119" s="99" t="s">
        <v>312</v>
      </c>
      <c r="B119" s="98" t="s">
        <v>300</v>
      </c>
      <c r="C119" s="99" t="s">
        <v>223</v>
      </c>
      <c r="D119" s="98" t="s">
        <v>227</v>
      </c>
      <c r="E119" s="99" t="s">
        <v>78</v>
      </c>
      <c r="F119" s="98" t="s">
        <v>260</v>
      </c>
      <c r="G119" s="99" t="s">
        <v>841</v>
      </c>
      <c r="H119" s="99" t="s">
        <v>224</v>
      </c>
      <c r="I119" s="100">
        <f>I120</f>
        <v>235100</v>
      </c>
      <c r="J119" s="55">
        <f t="shared" si="10"/>
        <v>188600</v>
      </c>
      <c r="K119" s="55">
        <f t="shared" si="10"/>
        <v>194600</v>
      </c>
      <c r="L119" s="35"/>
      <c r="M119" s="35"/>
      <c r="N119" s="36"/>
      <c r="O119" s="37"/>
    </row>
    <row r="120" spans="1:15" ht="105" outlineLevel="6" x14ac:dyDescent="0.2">
      <c r="A120" s="99" t="s">
        <v>314</v>
      </c>
      <c r="B120" s="98" t="s">
        <v>308</v>
      </c>
      <c r="C120" s="99" t="s">
        <v>223</v>
      </c>
      <c r="D120" s="98" t="s">
        <v>227</v>
      </c>
      <c r="E120" s="99" t="s">
        <v>78</v>
      </c>
      <c r="F120" s="98" t="s">
        <v>260</v>
      </c>
      <c r="G120" s="99" t="s">
        <v>840</v>
      </c>
      <c r="H120" s="99" t="s">
        <v>224</v>
      </c>
      <c r="I120" s="100">
        <f>I122</f>
        <v>235100</v>
      </c>
      <c r="J120" s="55">
        <f>J122</f>
        <v>188600</v>
      </c>
      <c r="K120" s="55">
        <f>K122</f>
        <v>194600</v>
      </c>
      <c r="L120" s="35"/>
      <c r="M120" s="35"/>
      <c r="N120" s="36"/>
      <c r="O120" s="37"/>
    </row>
    <row r="121" spans="1:15" ht="45" outlineLevel="6" x14ac:dyDescent="0.2">
      <c r="A121" s="99" t="s">
        <v>245</v>
      </c>
      <c r="B121" s="98" t="s">
        <v>896</v>
      </c>
      <c r="C121" s="99" t="s">
        <v>223</v>
      </c>
      <c r="D121" s="98" t="s">
        <v>227</v>
      </c>
      <c r="E121" s="99" t="s">
        <v>78</v>
      </c>
      <c r="F121" s="98" t="s">
        <v>260</v>
      </c>
      <c r="G121" s="99" t="s">
        <v>840</v>
      </c>
      <c r="H121" s="99" t="s">
        <v>423</v>
      </c>
      <c r="I121" s="100">
        <f>I122</f>
        <v>235100</v>
      </c>
      <c r="J121" s="54">
        <f>J122</f>
        <v>188600</v>
      </c>
      <c r="K121" s="54">
        <f>K122</f>
        <v>194600</v>
      </c>
      <c r="L121" s="35"/>
      <c r="M121" s="35"/>
      <c r="N121" s="36"/>
      <c r="O121" s="37"/>
    </row>
    <row r="122" spans="1:15" ht="45" outlineLevel="7" x14ac:dyDescent="0.2">
      <c r="A122" s="99" t="s">
        <v>246</v>
      </c>
      <c r="B122" s="98" t="s">
        <v>897</v>
      </c>
      <c r="C122" s="99" t="s">
        <v>223</v>
      </c>
      <c r="D122" s="98" t="s">
        <v>227</v>
      </c>
      <c r="E122" s="99" t="s">
        <v>78</v>
      </c>
      <c r="F122" s="98" t="s">
        <v>260</v>
      </c>
      <c r="G122" s="99" t="s">
        <v>840</v>
      </c>
      <c r="H122" s="99" t="s">
        <v>476</v>
      </c>
      <c r="I122" s="100">
        <f>SUM(L122:O122)</f>
        <v>235100</v>
      </c>
      <c r="J122" s="57">
        <v>188600</v>
      </c>
      <c r="K122" s="58">
        <v>194600</v>
      </c>
      <c r="L122" s="35">
        <v>235100</v>
      </c>
      <c r="M122" s="35"/>
      <c r="N122" s="36"/>
      <c r="O122" s="38"/>
    </row>
    <row r="123" spans="1:15" ht="30" outlineLevel="2" x14ac:dyDescent="0.2">
      <c r="A123" s="99" t="s">
        <v>316</v>
      </c>
      <c r="B123" s="98" t="s">
        <v>82</v>
      </c>
      <c r="C123" s="99" t="s">
        <v>223</v>
      </c>
      <c r="D123" s="98" t="s">
        <v>227</v>
      </c>
      <c r="E123" s="99" t="s">
        <v>83</v>
      </c>
      <c r="F123" s="98" t="s">
        <v>46</v>
      </c>
      <c r="G123" s="99" t="s">
        <v>224</v>
      </c>
      <c r="H123" s="99" t="s">
        <v>224</v>
      </c>
      <c r="I123" s="100">
        <f t="shared" ref="I123:K125" si="11">I124</f>
        <v>80000</v>
      </c>
      <c r="J123" s="54">
        <f t="shared" si="11"/>
        <v>80000</v>
      </c>
      <c r="K123" s="54">
        <f t="shared" si="11"/>
        <v>80000</v>
      </c>
      <c r="L123" s="35"/>
      <c r="M123" s="35"/>
      <c r="N123" s="36"/>
      <c r="O123" s="37"/>
    </row>
    <row r="124" spans="1:15" ht="60" outlineLevel="4" x14ac:dyDescent="0.2">
      <c r="A124" s="99" t="s">
        <v>318</v>
      </c>
      <c r="B124" s="98" t="s">
        <v>313</v>
      </c>
      <c r="C124" s="99" t="s">
        <v>223</v>
      </c>
      <c r="D124" s="98" t="s">
        <v>227</v>
      </c>
      <c r="E124" s="99" t="s">
        <v>83</v>
      </c>
      <c r="F124" s="98" t="s">
        <v>46</v>
      </c>
      <c r="G124" s="99" t="s">
        <v>834</v>
      </c>
      <c r="H124" s="99" t="s">
        <v>224</v>
      </c>
      <c r="I124" s="100">
        <f t="shared" si="11"/>
        <v>80000</v>
      </c>
      <c r="J124" s="55">
        <f t="shared" si="11"/>
        <v>80000</v>
      </c>
      <c r="K124" s="55">
        <f t="shared" si="11"/>
        <v>80000</v>
      </c>
      <c r="L124" s="35"/>
      <c r="M124" s="35"/>
      <c r="N124" s="36"/>
      <c r="O124" s="37"/>
    </row>
    <row r="125" spans="1:15" ht="90" outlineLevel="5" x14ac:dyDescent="0.2">
      <c r="A125" s="99" t="s">
        <v>319</v>
      </c>
      <c r="B125" s="98" t="s">
        <v>315</v>
      </c>
      <c r="C125" s="99" t="s">
        <v>223</v>
      </c>
      <c r="D125" s="98" t="s">
        <v>227</v>
      </c>
      <c r="E125" s="99" t="s">
        <v>83</v>
      </c>
      <c r="F125" s="98" t="s">
        <v>46</v>
      </c>
      <c r="G125" s="99" t="s">
        <v>835</v>
      </c>
      <c r="H125" s="99" t="s">
        <v>224</v>
      </c>
      <c r="I125" s="100">
        <f t="shared" si="11"/>
        <v>80000</v>
      </c>
      <c r="J125" s="55">
        <f t="shared" si="11"/>
        <v>80000</v>
      </c>
      <c r="K125" s="55">
        <f t="shared" si="11"/>
        <v>80000</v>
      </c>
      <c r="L125" s="35"/>
      <c r="M125" s="35"/>
      <c r="N125" s="36"/>
      <c r="O125" s="37"/>
    </row>
    <row r="126" spans="1:15" ht="135" outlineLevel="6" x14ac:dyDescent="0.2">
      <c r="A126" s="99" t="s">
        <v>320</v>
      </c>
      <c r="B126" s="103" t="s">
        <v>974</v>
      </c>
      <c r="C126" s="99" t="s">
        <v>223</v>
      </c>
      <c r="D126" s="98" t="s">
        <v>227</v>
      </c>
      <c r="E126" s="99" t="s">
        <v>83</v>
      </c>
      <c r="F126" s="98" t="s">
        <v>46</v>
      </c>
      <c r="G126" s="99" t="s">
        <v>836</v>
      </c>
      <c r="H126" s="99" t="s">
        <v>224</v>
      </c>
      <c r="I126" s="100">
        <f>I128</f>
        <v>80000</v>
      </c>
      <c r="J126" s="55">
        <f>J128</f>
        <v>80000</v>
      </c>
      <c r="K126" s="55">
        <f>K128</f>
        <v>80000</v>
      </c>
      <c r="L126" s="35"/>
      <c r="M126" s="35"/>
      <c r="N126" s="36"/>
      <c r="O126" s="37"/>
    </row>
    <row r="127" spans="1:15" ht="15" outlineLevel="6" x14ac:dyDescent="0.2">
      <c r="A127" s="99" t="s">
        <v>321</v>
      </c>
      <c r="B127" s="103" t="s">
        <v>899</v>
      </c>
      <c r="C127" s="99" t="s">
        <v>223</v>
      </c>
      <c r="D127" s="98" t="s">
        <v>227</v>
      </c>
      <c r="E127" s="99" t="s">
        <v>83</v>
      </c>
      <c r="F127" s="98" t="s">
        <v>46</v>
      </c>
      <c r="G127" s="99" t="s">
        <v>836</v>
      </c>
      <c r="H127" s="99" t="s">
        <v>900</v>
      </c>
      <c r="I127" s="100">
        <f>I128</f>
        <v>80000</v>
      </c>
      <c r="J127" s="54">
        <f>J128</f>
        <v>80000</v>
      </c>
      <c r="K127" s="54">
        <f>K128</f>
        <v>80000</v>
      </c>
      <c r="L127" s="35"/>
      <c r="M127" s="35"/>
      <c r="N127" s="36"/>
      <c r="O127" s="37"/>
    </row>
    <row r="128" spans="1:15" ht="60" outlineLevel="7" x14ac:dyDescent="0.2">
      <c r="A128" s="99" t="s">
        <v>322</v>
      </c>
      <c r="B128" s="98" t="s">
        <v>277</v>
      </c>
      <c r="C128" s="99" t="s">
        <v>223</v>
      </c>
      <c r="D128" s="98" t="s">
        <v>227</v>
      </c>
      <c r="E128" s="99" t="s">
        <v>83</v>
      </c>
      <c r="F128" s="98" t="s">
        <v>46</v>
      </c>
      <c r="G128" s="99" t="s">
        <v>836</v>
      </c>
      <c r="H128" s="99" t="s">
        <v>276</v>
      </c>
      <c r="I128" s="100">
        <f>SUM(L128:O128)</f>
        <v>80000</v>
      </c>
      <c r="J128" s="57">
        <v>80000</v>
      </c>
      <c r="K128" s="58">
        <v>80000</v>
      </c>
      <c r="L128" s="35">
        <v>80000</v>
      </c>
      <c r="M128" s="35"/>
      <c r="N128" s="36"/>
      <c r="O128" s="38"/>
    </row>
    <row r="129" spans="1:17" ht="30" outlineLevel="7" x14ac:dyDescent="0.2">
      <c r="A129" s="99" t="s">
        <v>323</v>
      </c>
      <c r="B129" s="98" t="s">
        <v>84</v>
      </c>
      <c r="C129" s="99" t="s">
        <v>223</v>
      </c>
      <c r="D129" s="98" t="s">
        <v>234</v>
      </c>
      <c r="E129" s="99"/>
      <c r="F129" s="98"/>
      <c r="G129" s="99"/>
      <c r="H129" s="99"/>
      <c r="I129" s="100">
        <f t="shared" ref="I129:K132" si="12">I130</f>
        <v>920000</v>
      </c>
      <c r="J129" s="54">
        <f t="shared" si="12"/>
        <v>350000</v>
      </c>
      <c r="K129" s="54">
        <f t="shared" si="12"/>
        <v>350000</v>
      </c>
      <c r="L129" s="35"/>
      <c r="M129" s="35"/>
      <c r="N129" s="36"/>
      <c r="O129" s="38"/>
    </row>
    <row r="130" spans="1:17" ht="15" outlineLevel="7" x14ac:dyDescent="0.2">
      <c r="A130" s="99" t="s">
        <v>324</v>
      </c>
      <c r="B130" s="98" t="s">
        <v>87</v>
      </c>
      <c r="C130" s="99" t="s">
        <v>223</v>
      </c>
      <c r="D130" s="98" t="s">
        <v>234</v>
      </c>
      <c r="E130" s="99"/>
      <c r="F130" s="98" t="s">
        <v>226</v>
      </c>
      <c r="G130" s="99"/>
      <c r="H130" s="99"/>
      <c r="I130" s="100">
        <f t="shared" si="12"/>
        <v>920000</v>
      </c>
      <c r="J130" s="54">
        <f t="shared" si="12"/>
        <v>350000</v>
      </c>
      <c r="K130" s="54">
        <f t="shared" si="12"/>
        <v>350000</v>
      </c>
      <c r="L130" s="35"/>
      <c r="M130" s="35"/>
      <c r="N130" s="36"/>
      <c r="O130" s="38"/>
    </row>
    <row r="131" spans="1:17" s="49" customFormat="1" ht="45" outlineLevel="4" x14ac:dyDescent="0.2">
      <c r="A131" s="99" t="s">
        <v>230</v>
      </c>
      <c r="B131" s="110" t="s">
        <v>317</v>
      </c>
      <c r="C131" s="109" t="s">
        <v>223</v>
      </c>
      <c r="D131" s="110" t="s">
        <v>234</v>
      </c>
      <c r="E131" s="109" t="s">
        <v>83</v>
      </c>
      <c r="F131" s="110" t="s">
        <v>226</v>
      </c>
      <c r="G131" s="109" t="s">
        <v>849</v>
      </c>
      <c r="H131" s="109" t="s">
        <v>224</v>
      </c>
      <c r="I131" s="111">
        <f t="shared" si="12"/>
        <v>920000</v>
      </c>
      <c r="J131" s="60">
        <f t="shared" si="12"/>
        <v>350000</v>
      </c>
      <c r="K131" s="60">
        <f t="shared" si="12"/>
        <v>350000</v>
      </c>
      <c r="L131" s="47"/>
      <c r="M131" s="47"/>
      <c r="N131" s="48"/>
      <c r="O131" s="46"/>
      <c r="P131" s="48"/>
      <c r="Q131" s="48"/>
    </row>
    <row r="132" spans="1:17" s="49" customFormat="1" ht="75" outlineLevel="5" x14ac:dyDescent="0.2">
      <c r="A132" s="99" t="s">
        <v>233</v>
      </c>
      <c r="B132" s="110" t="s">
        <v>914</v>
      </c>
      <c r="C132" s="109" t="s">
        <v>223</v>
      </c>
      <c r="D132" s="110" t="s">
        <v>234</v>
      </c>
      <c r="E132" s="109" t="s">
        <v>83</v>
      </c>
      <c r="F132" s="110" t="s">
        <v>226</v>
      </c>
      <c r="G132" s="109" t="s">
        <v>910</v>
      </c>
      <c r="H132" s="109" t="s">
        <v>224</v>
      </c>
      <c r="I132" s="111">
        <f t="shared" si="12"/>
        <v>920000</v>
      </c>
      <c r="J132" s="60">
        <f t="shared" si="12"/>
        <v>350000</v>
      </c>
      <c r="K132" s="60">
        <f t="shared" si="12"/>
        <v>350000</v>
      </c>
      <c r="L132" s="47"/>
      <c r="M132" s="47"/>
      <c r="N132" s="48"/>
      <c r="O132" s="46"/>
      <c r="P132" s="48"/>
      <c r="Q132" s="48"/>
    </row>
    <row r="133" spans="1:17" s="49" customFormat="1" ht="105" outlineLevel="6" x14ac:dyDescent="0.2">
      <c r="A133" s="99" t="s">
        <v>325</v>
      </c>
      <c r="B133" s="110" t="s">
        <v>915</v>
      </c>
      <c r="C133" s="109" t="s">
        <v>223</v>
      </c>
      <c r="D133" s="110" t="s">
        <v>234</v>
      </c>
      <c r="E133" s="109" t="s">
        <v>83</v>
      </c>
      <c r="F133" s="110" t="s">
        <v>226</v>
      </c>
      <c r="G133" s="109" t="s">
        <v>913</v>
      </c>
      <c r="H133" s="109" t="s">
        <v>224</v>
      </c>
      <c r="I133" s="111">
        <f>I135</f>
        <v>920000</v>
      </c>
      <c r="J133" s="60">
        <f>J135</f>
        <v>350000</v>
      </c>
      <c r="K133" s="60">
        <f>K135</f>
        <v>350000</v>
      </c>
      <c r="L133" s="47"/>
      <c r="M133" s="47"/>
      <c r="N133" s="48"/>
      <c r="O133" s="46"/>
      <c r="P133" s="48"/>
      <c r="Q133" s="48"/>
    </row>
    <row r="134" spans="1:17" s="49" customFormat="1" ht="45" outlineLevel="6" x14ac:dyDescent="0.2">
      <c r="A134" s="99" t="s">
        <v>326</v>
      </c>
      <c r="B134" s="110" t="s">
        <v>896</v>
      </c>
      <c r="C134" s="109" t="s">
        <v>223</v>
      </c>
      <c r="D134" s="110" t="s">
        <v>234</v>
      </c>
      <c r="E134" s="109" t="s">
        <v>83</v>
      </c>
      <c r="F134" s="110" t="s">
        <v>226</v>
      </c>
      <c r="G134" s="109" t="s">
        <v>913</v>
      </c>
      <c r="H134" s="109" t="s">
        <v>423</v>
      </c>
      <c r="I134" s="111">
        <f>I135</f>
        <v>920000</v>
      </c>
      <c r="J134" s="59">
        <f>J135</f>
        <v>350000</v>
      </c>
      <c r="K134" s="59">
        <f>K135</f>
        <v>350000</v>
      </c>
      <c r="L134" s="47"/>
      <c r="M134" s="47"/>
      <c r="N134" s="48"/>
      <c r="O134" s="46"/>
      <c r="P134" s="48"/>
      <c r="Q134" s="48"/>
    </row>
    <row r="135" spans="1:17" s="49" customFormat="1" ht="45" outlineLevel="7" x14ac:dyDescent="0.2">
      <c r="A135" s="99" t="s">
        <v>327</v>
      </c>
      <c r="B135" s="110" t="s">
        <v>897</v>
      </c>
      <c r="C135" s="109" t="s">
        <v>223</v>
      </c>
      <c r="D135" s="110" t="s">
        <v>234</v>
      </c>
      <c r="E135" s="109" t="s">
        <v>83</v>
      </c>
      <c r="F135" s="110" t="s">
        <v>226</v>
      </c>
      <c r="G135" s="109" t="s">
        <v>913</v>
      </c>
      <c r="H135" s="109" t="s">
        <v>476</v>
      </c>
      <c r="I135" s="111">
        <f>SUM(L135:O135)</f>
        <v>920000</v>
      </c>
      <c r="J135" s="62">
        <v>350000</v>
      </c>
      <c r="K135" s="63">
        <v>350000</v>
      </c>
      <c r="L135" s="47">
        <v>920000</v>
      </c>
      <c r="M135" s="47"/>
      <c r="N135" s="48"/>
      <c r="O135" s="50"/>
      <c r="P135" s="48"/>
      <c r="Q135" s="48"/>
    </row>
    <row r="136" spans="1:17" ht="15" outlineLevel="1" x14ac:dyDescent="0.2">
      <c r="A136" s="99" t="s">
        <v>328</v>
      </c>
      <c r="B136" s="98" t="s">
        <v>99</v>
      </c>
      <c r="C136" s="99" t="s">
        <v>223</v>
      </c>
      <c r="D136" s="98" t="s">
        <v>235</v>
      </c>
      <c r="E136" s="99" t="s">
        <v>224</v>
      </c>
      <c r="F136" s="98" t="s">
        <v>224</v>
      </c>
      <c r="G136" s="99" t="s">
        <v>224</v>
      </c>
      <c r="H136" s="99" t="s">
        <v>224</v>
      </c>
      <c r="I136" s="100">
        <f>I137+I154</f>
        <v>11836200</v>
      </c>
      <c r="J136" s="55">
        <f>J137+J154</f>
        <v>11836200</v>
      </c>
      <c r="K136" s="55">
        <f>K137+K154</f>
        <v>11836200</v>
      </c>
      <c r="L136" s="35"/>
      <c r="M136" s="35"/>
      <c r="N136" s="36"/>
      <c r="O136" s="37"/>
    </row>
    <row r="137" spans="1:17" ht="15" outlineLevel="2" x14ac:dyDescent="0.2">
      <c r="A137" s="99" t="s">
        <v>329</v>
      </c>
      <c r="B137" s="98" t="s">
        <v>105</v>
      </c>
      <c r="C137" s="99" t="s">
        <v>223</v>
      </c>
      <c r="D137" s="98" t="s">
        <v>235</v>
      </c>
      <c r="E137" s="99" t="s">
        <v>106</v>
      </c>
      <c r="F137" s="98" t="s">
        <v>338</v>
      </c>
      <c r="G137" s="99" t="s">
        <v>224</v>
      </c>
      <c r="H137" s="99" t="s">
        <v>224</v>
      </c>
      <c r="I137" s="100">
        <f>I138+I146</f>
        <v>9916000</v>
      </c>
      <c r="J137" s="55">
        <f>J138+J146</f>
        <v>9916000</v>
      </c>
      <c r="K137" s="55">
        <f>K138+K146</f>
        <v>9916000</v>
      </c>
      <c r="L137" s="35"/>
      <c r="M137" s="35"/>
      <c r="N137" s="36"/>
      <c r="O137" s="37"/>
    </row>
    <row r="138" spans="1:17" ht="30" outlineLevel="4" x14ac:dyDescent="0.2">
      <c r="A138" s="99" t="s">
        <v>330</v>
      </c>
      <c r="B138" s="98" t="s">
        <v>331</v>
      </c>
      <c r="C138" s="99" t="s">
        <v>223</v>
      </c>
      <c r="D138" s="98" t="s">
        <v>235</v>
      </c>
      <c r="E138" s="99" t="s">
        <v>106</v>
      </c>
      <c r="F138" s="98" t="s">
        <v>338</v>
      </c>
      <c r="G138" s="99" t="s">
        <v>805</v>
      </c>
      <c r="H138" s="99" t="s">
        <v>224</v>
      </c>
      <c r="I138" s="100">
        <f>I139</f>
        <v>4188000</v>
      </c>
      <c r="J138" s="55">
        <f>J139</f>
        <v>4188000</v>
      </c>
      <c r="K138" s="55">
        <f>K139</f>
        <v>4188000</v>
      </c>
      <c r="L138" s="35"/>
      <c r="M138" s="35"/>
      <c r="N138" s="36"/>
      <c r="O138" s="37"/>
    </row>
    <row r="139" spans="1:17" ht="75" outlineLevel="5" x14ac:dyDescent="0.2">
      <c r="A139" s="99" t="s">
        <v>332</v>
      </c>
      <c r="B139" s="98" t="s">
        <v>342</v>
      </c>
      <c r="C139" s="99" t="s">
        <v>223</v>
      </c>
      <c r="D139" s="98" t="s">
        <v>235</v>
      </c>
      <c r="E139" s="99" t="s">
        <v>106</v>
      </c>
      <c r="F139" s="98" t="s">
        <v>338</v>
      </c>
      <c r="G139" s="99" t="s">
        <v>806</v>
      </c>
      <c r="H139" s="99" t="s">
        <v>224</v>
      </c>
      <c r="I139" s="100">
        <f>I140+I143</f>
        <v>4188000</v>
      </c>
      <c r="J139" s="54">
        <f>J140+J143</f>
        <v>4188000</v>
      </c>
      <c r="K139" s="54">
        <f>K140+K143</f>
        <v>4188000</v>
      </c>
      <c r="L139" s="35"/>
      <c r="M139" s="35"/>
      <c r="N139" s="36"/>
      <c r="O139" s="37"/>
    </row>
    <row r="140" spans="1:17" ht="105" outlineLevel="6" x14ac:dyDescent="0.2">
      <c r="A140" s="99" t="s">
        <v>334</v>
      </c>
      <c r="B140" s="98" t="s">
        <v>346</v>
      </c>
      <c r="C140" s="99" t="s">
        <v>223</v>
      </c>
      <c r="D140" s="98" t="s">
        <v>235</v>
      </c>
      <c r="E140" s="99" t="s">
        <v>106</v>
      </c>
      <c r="F140" s="98" t="s">
        <v>338</v>
      </c>
      <c r="G140" s="99" t="s">
        <v>807</v>
      </c>
      <c r="H140" s="99" t="s">
        <v>224</v>
      </c>
      <c r="I140" s="100">
        <f>I142</f>
        <v>3914000</v>
      </c>
      <c r="J140" s="55">
        <f>J142</f>
        <v>3914000</v>
      </c>
      <c r="K140" s="55">
        <f>K142</f>
        <v>3914000</v>
      </c>
      <c r="L140" s="35"/>
      <c r="M140" s="35"/>
      <c r="N140" s="36"/>
      <c r="O140" s="37"/>
    </row>
    <row r="141" spans="1:17" ht="45" outlineLevel="6" x14ac:dyDescent="0.2">
      <c r="A141" s="99" t="s">
        <v>335</v>
      </c>
      <c r="B141" s="98" t="s">
        <v>903</v>
      </c>
      <c r="C141" s="99" t="s">
        <v>223</v>
      </c>
      <c r="D141" s="98" t="s">
        <v>235</v>
      </c>
      <c r="E141" s="99" t="s">
        <v>106</v>
      </c>
      <c r="F141" s="98" t="s">
        <v>338</v>
      </c>
      <c r="G141" s="99" t="s">
        <v>807</v>
      </c>
      <c r="H141" s="99" t="s">
        <v>742</v>
      </c>
      <c r="I141" s="100">
        <f>I142</f>
        <v>3914000</v>
      </c>
      <c r="J141" s="54">
        <f>J142</f>
        <v>3914000</v>
      </c>
      <c r="K141" s="54">
        <f>K142</f>
        <v>3914000</v>
      </c>
      <c r="L141" s="35"/>
      <c r="M141" s="35"/>
      <c r="N141" s="36"/>
      <c r="O141" s="37"/>
    </row>
    <row r="142" spans="1:17" ht="15" outlineLevel="7" x14ac:dyDescent="0.2">
      <c r="A142" s="99" t="s">
        <v>336</v>
      </c>
      <c r="B142" s="98" t="s">
        <v>906</v>
      </c>
      <c r="C142" s="99" t="s">
        <v>223</v>
      </c>
      <c r="D142" s="98" t="s">
        <v>235</v>
      </c>
      <c r="E142" s="99" t="s">
        <v>106</v>
      </c>
      <c r="F142" s="98" t="s">
        <v>338</v>
      </c>
      <c r="G142" s="99" t="s">
        <v>807</v>
      </c>
      <c r="H142" s="99" t="s">
        <v>743</v>
      </c>
      <c r="I142" s="100">
        <f>SUM(L142:O142)</f>
        <v>3914000</v>
      </c>
      <c r="J142" s="57">
        <v>3914000</v>
      </c>
      <c r="K142" s="58">
        <v>3914000</v>
      </c>
      <c r="L142" s="35">
        <v>3914000</v>
      </c>
      <c r="M142" s="35"/>
      <c r="N142" s="36"/>
      <c r="O142" s="38"/>
    </row>
    <row r="143" spans="1:17" ht="150" outlineLevel="6" x14ac:dyDescent="0.2">
      <c r="A143" s="99" t="s">
        <v>337</v>
      </c>
      <c r="B143" s="103" t="s">
        <v>349</v>
      </c>
      <c r="C143" s="99" t="s">
        <v>223</v>
      </c>
      <c r="D143" s="98" t="s">
        <v>235</v>
      </c>
      <c r="E143" s="99" t="s">
        <v>106</v>
      </c>
      <c r="F143" s="98" t="s">
        <v>338</v>
      </c>
      <c r="G143" s="99" t="s">
        <v>808</v>
      </c>
      <c r="H143" s="99" t="s">
        <v>224</v>
      </c>
      <c r="I143" s="100">
        <f>I145</f>
        <v>274000</v>
      </c>
      <c r="J143" s="55">
        <f>J145</f>
        <v>274000</v>
      </c>
      <c r="K143" s="55">
        <f>K145</f>
        <v>274000</v>
      </c>
      <c r="L143" s="35"/>
      <c r="M143" s="35"/>
      <c r="N143" s="36"/>
      <c r="O143" s="37"/>
    </row>
    <row r="144" spans="1:17" ht="45" outlineLevel="6" x14ac:dyDescent="0.2">
      <c r="A144" s="99" t="s">
        <v>339</v>
      </c>
      <c r="B144" s="103" t="s">
        <v>903</v>
      </c>
      <c r="C144" s="99" t="s">
        <v>223</v>
      </c>
      <c r="D144" s="98" t="s">
        <v>235</v>
      </c>
      <c r="E144" s="99" t="s">
        <v>106</v>
      </c>
      <c r="F144" s="98" t="s">
        <v>338</v>
      </c>
      <c r="G144" s="99" t="s">
        <v>808</v>
      </c>
      <c r="H144" s="99" t="s">
        <v>742</v>
      </c>
      <c r="I144" s="100">
        <f>I145</f>
        <v>274000</v>
      </c>
      <c r="J144" s="54">
        <f>J145</f>
        <v>274000</v>
      </c>
      <c r="K144" s="54">
        <f>K145</f>
        <v>274000</v>
      </c>
      <c r="L144" s="35"/>
      <c r="M144" s="35"/>
      <c r="N144" s="36"/>
      <c r="O144" s="37"/>
    </row>
    <row r="145" spans="1:17" ht="15" outlineLevel="7" x14ac:dyDescent="0.2">
      <c r="A145" s="99" t="s">
        <v>340</v>
      </c>
      <c r="B145" s="98" t="s">
        <v>906</v>
      </c>
      <c r="C145" s="99" t="s">
        <v>223</v>
      </c>
      <c r="D145" s="98" t="s">
        <v>235</v>
      </c>
      <c r="E145" s="99" t="s">
        <v>106</v>
      </c>
      <c r="F145" s="98" t="s">
        <v>338</v>
      </c>
      <c r="G145" s="99" t="s">
        <v>808</v>
      </c>
      <c r="H145" s="99" t="s">
        <v>743</v>
      </c>
      <c r="I145" s="100">
        <f>SUM(L145:O145)</f>
        <v>274000</v>
      </c>
      <c r="J145" s="57">
        <v>274000</v>
      </c>
      <c r="K145" s="58">
        <v>274000</v>
      </c>
      <c r="L145" s="35">
        <v>274000</v>
      </c>
      <c r="M145" s="35"/>
      <c r="N145" s="36"/>
      <c r="O145" s="38"/>
    </row>
    <row r="146" spans="1:17" ht="45" outlineLevel="4" x14ac:dyDescent="0.2">
      <c r="A146" s="99" t="s">
        <v>341</v>
      </c>
      <c r="B146" s="98" t="s">
        <v>352</v>
      </c>
      <c r="C146" s="99" t="s">
        <v>223</v>
      </c>
      <c r="D146" s="98" t="s">
        <v>235</v>
      </c>
      <c r="E146" s="99" t="s">
        <v>106</v>
      </c>
      <c r="F146" s="98" t="s">
        <v>338</v>
      </c>
      <c r="G146" s="99" t="s">
        <v>817</v>
      </c>
      <c r="H146" s="99" t="s">
        <v>224</v>
      </c>
      <c r="I146" s="100">
        <f>I147</f>
        <v>5728000</v>
      </c>
      <c r="J146" s="55">
        <f>J147</f>
        <v>5728000</v>
      </c>
      <c r="K146" s="55">
        <f>K147</f>
        <v>5728000</v>
      </c>
      <c r="L146" s="35"/>
      <c r="M146" s="35"/>
      <c r="N146" s="36"/>
      <c r="O146" s="37"/>
    </row>
    <row r="147" spans="1:17" ht="75" outlineLevel="5" x14ac:dyDescent="0.2">
      <c r="A147" s="99" t="s">
        <v>343</v>
      </c>
      <c r="B147" s="98" t="s">
        <v>354</v>
      </c>
      <c r="C147" s="99" t="s">
        <v>223</v>
      </c>
      <c r="D147" s="98" t="s">
        <v>235</v>
      </c>
      <c r="E147" s="99" t="s">
        <v>106</v>
      </c>
      <c r="F147" s="98" t="s">
        <v>338</v>
      </c>
      <c r="G147" s="99" t="s">
        <v>818</v>
      </c>
      <c r="H147" s="99" t="s">
        <v>224</v>
      </c>
      <c r="I147" s="100">
        <f>I148+I151</f>
        <v>5728000</v>
      </c>
      <c r="J147" s="54">
        <f>J148+J151</f>
        <v>5728000</v>
      </c>
      <c r="K147" s="54">
        <f>K148+K151</f>
        <v>5728000</v>
      </c>
      <c r="L147" s="35"/>
      <c r="M147" s="35"/>
      <c r="N147" s="36"/>
      <c r="O147" s="37"/>
    </row>
    <row r="148" spans="1:17" ht="105" outlineLevel="6" x14ac:dyDescent="0.2">
      <c r="A148" s="99" t="s">
        <v>344</v>
      </c>
      <c r="B148" s="98" t="s">
        <v>360</v>
      </c>
      <c r="C148" s="99" t="s">
        <v>223</v>
      </c>
      <c r="D148" s="98" t="s">
        <v>235</v>
      </c>
      <c r="E148" s="99" t="s">
        <v>106</v>
      </c>
      <c r="F148" s="98" t="s">
        <v>338</v>
      </c>
      <c r="G148" s="99" t="s">
        <v>819</v>
      </c>
      <c r="H148" s="99" t="s">
        <v>224</v>
      </c>
      <c r="I148" s="100">
        <f>I150</f>
        <v>5213000</v>
      </c>
      <c r="J148" s="55">
        <f>J150</f>
        <v>5213000</v>
      </c>
      <c r="K148" s="55">
        <f>K150</f>
        <v>5213000</v>
      </c>
      <c r="L148" s="35"/>
      <c r="M148" s="35"/>
      <c r="N148" s="36"/>
      <c r="O148" s="37"/>
    </row>
    <row r="149" spans="1:17" ht="45" outlineLevel="6" x14ac:dyDescent="0.2">
      <c r="A149" s="99" t="s">
        <v>345</v>
      </c>
      <c r="B149" s="98" t="s">
        <v>903</v>
      </c>
      <c r="C149" s="99" t="s">
        <v>223</v>
      </c>
      <c r="D149" s="98" t="s">
        <v>235</v>
      </c>
      <c r="E149" s="99" t="s">
        <v>106</v>
      </c>
      <c r="F149" s="98" t="s">
        <v>338</v>
      </c>
      <c r="G149" s="99" t="s">
        <v>819</v>
      </c>
      <c r="H149" s="99" t="s">
        <v>742</v>
      </c>
      <c r="I149" s="100">
        <f>I150</f>
        <v>5213000</v>
      </c>
      <c r="J149" s="54">
        <f>J150</f>
        <v>5213000</v>
      </c>
      <c r="K149" s="54">
        <f>K150</f>
        <v>5213000</v>
      </c>
      <c r="L149" s="35"/>
      <c r="M149" s="35"/>
      <c r="N149" s="36"/>
      <c r="O149" s="37"/>
    </row>
    <row r="150" spans="1:17" ht="15" outlineLevel="7" x14ac:dyDescent="0.2">
      <c r="A150" s="99" t="s">
        <v>347</v>
      </c>
      <c r="B150" s="98" t="s">
        <v>906</v>
      </c>
      <c r="C150" s="99" t="s">
        <v>223</v>
      </c>
      <c r="D150" s="98" t="s">
        <v>235</v>
      </c>
      <c r="E150" s="99" t="s">
        <v>106</v>
      </c>
      <c r="F150" s="98" t="s">
        <v>338</v>
      </c>
      <c r="G150" s="99" t="s">
        <v>819</v>
      </c>
      <c r="H150" s="99" t="s">
        <v>743</v>
      </c>
      <c r="I150" s="100">
        <f>SUM(L150:O150)</f>
        <v>5213000</v>
      </c>
      <c r="J150" s="57">
        <v>5213000</v>
      </c>
      <c r="K150" s="58">
        <v>5213000</v>
      </c>
      <c r="L150" s="35">
        <v>5213000</v>
      </c>
      <c r="M150" s="35"/>
      <c r="N150" s="36"/>
      <c r="O150" s="38"/>
    </row>
    <row r="151" spans="1:17" ht="150" outlineLevel="6" x14ac:dyDescent="0.2">
      <c r="A151" s="99" t="s">
        <v>348</v>
      </c>
      <c r="B151" s="103" t="s">
        <v>363</v>
      </c>
      <c r="C151" s="99" t="s">
        <v>223</v>
      </c>
      <c r="D151" s="98" t="s">
        <v>235</v>
      </c>
      <c r="E151" s="99" t="s">
        <v>106</v>
      </c>
      <c r="F151" s="98" t="s">
        <v>338</v>
      </c>
      <c r="G151" s="99" t="s">
        <v>820</v>
      </c>
      <c r="H151" s="99" t="s">
        <v>224</v>
      </c>
      <c r="I151" s="100">
        <f>I153</f>
        <v>515000</v>
      </c>
      <c r="J151" s="55">
        <f>J153</f>
        <v>515000</v>
      </c>
      <c r="K151" s="55">
        <f>K153</f>
        <v>515000</v>
      </c>
      <c r="L151" s="35"/>
      <c r="M151" s="35"/>
      <c r="N151" s="36"/>
      <c r="O151" s="37"/>
    </row>
    <row r="152" spans="1:17" ht="45" outlineLevel="6" x14ac:dyDescent="0.2">
      <c r="A152" s="99" t="s">
        <v>350</v>
      </c>
      <c r="B152" s="103" t="s">
        <v>903</v>
      </c>
      <c r="C152" s="99" t="s">
        <v>223</v>
      </c>
      <c r="D152" s="98" t="s">
        <v>235</v>
      </c>
      <c r="E152" s="99" t="s">
        <v>106</v>
      </c>
      <c r="F152" s="98" t="s">
        <v>338</v>
      </c>
      <c r="G152" s="99" t="s">
        <v>820</v>
      </c>
      <c r="H152" s="99" t="s">
        <v>742</v>
      </c>
      <c r="I152" s="100">
        <f>I153</f>
        <v>515000</v>
      </c>
      <c r="J152" s="54">
        <f>J153</f>
        <v>515000</v>
      </c>
      <c r="K152" s="54">
        <f>K153</f>
        <v>515000</v>
      </c>
      <c r="L152" s="35"/>
      <c r="M152" s="35"/>
      <c r="N152" s="36"/>
      <c r="O152" s="37"/>
    </row>
    <row r="153" spans="1:17" ht="15" outlineLevel="7" x14ac:dyDescent="0.2">
      <c r="A153" s="99" t="s">
        <v>351</v>
      </c>
      <c r="B153" s="98" t="s">
        <v>906</v>
      </c>
      <c r="C153" s="99" t="s">
        <v>223</v>
      </c>
      <c r="D153" s="98" t="s">
        <v>235</v>
      </c>
      <c r="E153" s="99" t="s">
        <v>106</v>
      </c>
      <c r="F153" s="98" t="s">
        <v>338</v>
      </c>
      <c r="G153" s="99" t="s">
        <v>820</v>
      </c>
      <c r="H153" s="99" t="s">
        <v>743</v>
      </c>
      <c r="I153" s="100">
        <f>SUM(L153:O153)</f>
        <v>515000</v>
      </c>
      <c r="J153" s="57">
        <v>515000</v>
      </c>
      <c r="K153" s="58">
        <v>515000</v>
      </c>
      <c r="L153" s="35">
        <v>515000</v>
      </c>
      <c r="M153" s="35"/>
      <c r="N153" s="36"/>
      <c r="O153" s="38"/>
    </row>
    <row r="154" spans="1:17" ht="15" outlineLevel="2" x14ac:dyDescent="0.2">
      <c r="A154" s="99" t="s">
        <v>353</v>
      </c>
      <c r="B154" s="98" t="s">
        <v>117</v>
      </c>
      <c r="C154" s="99" t="s">
        <v>223</v>
      </c>
      <c r="D154" s="98" t="s">
        <v>235</v>
      </c>
      <c r="E154" s="99" t="s">
        <v>118</v>
      </c>
      <c r="F154" s="98" t="s">
        <v>235</v>
      </c>
      <c r="G154" s="99" t="s">
        <v>224</v>
      </c>
      <c r="H154" s="99" t="s">
        <v>224</v>
      </c>
      <c r="I154" s="100">
        <f t="shared" ref="I154:K155" si="13">I155</f>
        <v>1920200</v>
      </c>
      <c r="J154" s="54">
        <f t="shared" si="13"/>
        <v>1920200</v>
      </c>
      <c r="K154" s="54">
        <f t="shared" si="13"/>
        <v>1920200</v>
      </c>
      <c r="L154" s="35"/>
      <c r="M154" s="35"/>
      <c r="N154" s="36"/>
      <c r="O154" s="37"/>
    </row>
    <row r="155" spans="1:17" ht="30" outlineLevel="4" x14ac:dyDescent="0.2">
      <c r="A155" s="99" t="s">
        <v>355</v>
      </c>
      <c r="B155" s="98" t="s">
        <v>368</v>
      </c>
      <c r="C155" s="99" t="s">
        <v>223</v>
      </c>
      <c r="D155" s="98" t="s">
        <v>235</v>
      </c>
      <c r="E155" s="99" t="s">
        <v>118</v>
      </c>
      <c r="F155" s="98" t="s">
        <v>235</v>
      </c>
      <c r="G155" s="99" t="s">
        <v>826</v>
      </c>
      <c r="H155" s="99" t="s">
        <v>224</v>
      </c>
      <c r="I155" s="100">
        <f t="shared" si="13"/>
        <v>1920200</v>
      </c>
      <c r="J155" s="55">
        <f t="shared" si="13"/>
        <v>1920200</v>
      </c>
      <c r="K155" s="55">
        <f t="shared" si="13"/>
        <v>1920200</v>
      </c>
      <c r="L155" s="35"/>
      <c r="M155" s="35"/>
      <c r="N155" s="36"/>
      <c r="O155" s="37"/>
    </row>
    <row r="156" spans="1:17" ht="60" outlineLevel="5" x14ac:dyDescent="0.2">
      <c r="A156" s="99" t="s">
        <v>356</v>
      </c>
      <c r="B156" s="98" t="s">
        <v>370</v>
      </c>
      <c r="C156" s="99" t="s">
        <v>223</v>
      </c>
      <c r="D156" s="98" t="s">
        <v>235</v>
      </c>
      <c r="E156" s="99" t="s">
        <v>118</v>
      </c>
      <c r="F156" s="98" t="s">
        <v>235</v>
      </c>
      <c r="G156" s="99" t="s">
        <v>827</v>
      </c>
      <c r="H156" s="99" t="s">
        <v>224</v>
      </c>
      <c r="I156" s="100">
        <f>I157++I160+I163+I166+I169</f>
        <v>1920200</v>
      </c>
      <c r="J156" s="55">
        <f>J157++J160+J163+J166+J169</f>
        <v>1920200</v>
      </c>
      <c r="K156" s="55">
        <f>K157++K160+K163+K166+K169</f>
        <v>1920200</v>
      </c>
      <c r="L156" s="35"/>
      <c r="M156" s="35"/>
      <c r="N156" s="36"/>
      <c r="O156" s="37"/>
    </row>
    <row r="157" spans="1:17" ht="90" outlineLevel="6" x14ac:dyDescent="0.2">
      <c r="A157" s="99" t="s">
        <v>357</v>
      </c>
      <c r="B157" s="98" t="s">
        <v>975</v>
      </c>
      <c r="C157" s="99" t="s">
        <v>223</v>
      </c>
      <c r="D157" s="98" t="s">
        <v>235</v>
      </c>
      <c r="E157" s="99" t="s">
        <v>118</v>
      </c>
      <c r="F157" s="98" t="s">
        <v>235</v>
      </c>
      <c r="G157" s="99" t="s">
        <v>828</v>
      </c>
      <c r="H157" s="99" t="s">
        <v>224</v>
      </c>
      <c r="I157" s="100">
        <f>I159</f>
        <v>337200</v>
      </c>
      <c r="J157" s="55">
        <f>J159</f>
        <v>337200</v>
      </c>
      <c r="K157" s="55">
        <f>K159</f>
        <v>337200</v>
      </c>
      <c r="L157" s="35"/>
      <c r="M157" s="35"/>
      <c r="N157" s="36"/>
      <c r="O157" s="37"/>
    </row>
    <row r="158" spans="1:17" ht="45" outlineLevel="6" x14ac:dyDescent="0.2">
      <c r="A158" s="99" t="s">
        <v>358</v>
      </c>
      <c r="B158" s="98" t="s">
        <v>903</v>
      </c>
      <c r="C158" s="99" t="s">
        <v>223</v>
      </c>
      <c r="D158" s="98" t="s">
        <v>235</v>
      </c>
      <c r="E158" s="99" t="s">
        <v>118</v>
      </c>
      <c r="F158" s="98" t="s">
        <v>235</v>
      </c>
      <c r="G158" s="99" t="s">
        <v>828</v>
      </c>
      <c r="H158" s="99" t="s">
        <v>742</v>
      </c>
      <c r="I158" s="100">
        <f>I159</f>
        <v>337200</v>
      </c>
      <c r="J158" s="54">
        <f>J159</f>
        <v>337200</v>
      </c>
      <c r="K158" s="54">
        <f>K159</f>
        <v>337200</v>
      </c>
      <c r="L158" s="35"/>
      <c r="M158" s="35"/>
      <c r="N158" s="36"/>
      <c r="O158" s="37"/>
    </row>
    <row r="159" spans="1:17" ht="15" outlineLevel="7" x14ac:dyDescent="0.2">
      <c r="A159" s="99" t="s">
        <v>359</v>
      </c>
      <c r="B159" s="98" t="s">
        <v>906</v>
      </c>
      <c r="C159" s="99" t="s">
        <v>223</v>
      </c>
      <c r="D159" s="98" t="s">
        <v>235</v>
      </c>
      <c r="E159" s="99" t="s">
        <v>118</v>
      </c>
      <c r="F159" s="98" t="s">
        <v>235</v>
      </c>
      <c r="G159" s="99" t="s">
        <v>828</v>
      </c>
      <c r="H159" s="99" t="s">
        <v>743</v>
      </c>
      <c r="I159" s="100">
        <f>SUM(L159:O159)</f>
        <v>337200</v>
      </c>
      <c r="J159" s="57">
        <v>337200</v>
      </c>
      <c r="K159" s="58">
        <v>337200</v>
      </c>
      <c r="L159" s="35"/>
      <c r="M159" s="35"/>
      <c r="N159" s="36"/>
      <c r="O159" s="38">
        <v>337200</v>
      </c>
      <c r="P159" s="36">
        <v>337200</v>
      </c>
      <c r="Q159" s="36">
        <v>337200</v>
      </c>
    </row>
    <row r="160" spans="1:17" ht="90" outlineLevel="6" x14ac:dyDescent="0.2">
      <c r="A160" s="99" t="s">
        <v>361</v>
      </c>
      <c r="B160" s="98" t="s">
        <v>374</v>
      </c>
      <c r="C160" s="99" t="s">
        <v>223</v>
      </c>
      <c r="D160" s="98" t="s">
        <v>235</v>
      </c>
      <c r="E160" s="99" t="s">
        <v>118</v>
      </c>
      <c r="F160" s="98" t="s">
        <v>235</v>
      </c>
      <c r="G160" s="99" t="s">
        <v>829</v>
      </c>
      <c r="H160" s="99" t="s">
        <v>224</v>
      </c>
      <c r="I160" s="100">
        <f>I162</f>
        <v>1398000</v>
      </c>
      <c r="J160" s="55">
        <f>J162</f>
        <v>1398000</v>
      </c>
      <c r="K160" s="55">
        <f>K162</f>
        <v>1398000</v>
      </c>
      <c r="L160" s="35"/>
      <c r="M160" s="35"/>
      <c r="N160" s="36"/>
      <c r="O160" s="37"/>
    </row>
    <row r="161" spans="1:15" ht="45" outlineLevel="6" x14ac:dyDescent="0.2">
      <c r="A161" s="99" t="s">
        <v>362</v>
      </c>
      <c r="B161" s="98" t="s">
        <v>903</v>
      </c>
      <c r="C161" s="99" t="s">
        <v>223</v>
      </c>
      <c r="D161" s="98" t="s">
        <v>235</v>
      </c>
      <c r="E161" s="99" t="s">
        <v>118</v>
      </c>
      <c r="F161" s="98" t="s">
        <v>235</v>
      </c>
      <c r="G161" s="99" t="s">
        <v>829</v>
      </c>
      <c r="H161" s="99" t="s">
        <v>742</v>
      </c>
      <c r="I161" s="100">
        <f>I162</f>
        <v>1398000</v>
      </c>
      <c r="J161" s="54">
        <f>J162</f>
        <v>1398000</v>
      </c>
      <c r="K161" s="54">
        <f>K162</f>
        <v>1398000</v>
      </c>
      <c r="L161" s="35"/>
      <c r="M161" s="35"/>
      <c r="N161" s="36"/>
      <c r="O161" s="37"/>
    </row>
    <row r="162" spans="1:15" ht="15" outlineLevel="7" x14ac:dyDescent="0.2">
      <c r="A162" s="99" t="s">
        <v>364</v>
      </c>
      <c r="B162" s="98" t="s">
        <v>906</v>
      </c>
      <c r="C162" s="99" t="s">
        <v>223</v>
      </c>
      <c r="D162" s="98" t="s">
        <v>235</v>
      </c>
      <c r="E162" s="99" t="s">
        <v>118</v>
      </c>
      <c r="F162" s="98" t="s">
        <v>235</v>
      </c>
      <c r="G162" s="99" t="s">
        <v>829</v>
      </c>
      <c r="H162" s="99" t="s">
        <v>743</v>
      </c>
      <c r="I162" s="100">
        <f>SUM(L162:O162)</f>
        <v>1398000</v>
      </c>
      <c r="J162" s="57">
        <v>1398000</v>
      </c>
      <c r="K162" s="58">
        <v>1398000</v>
      </c>
      <c r="L162" s="35">
        <v>1398000</v>
      </c>
      <c r="M162" s="35"/>
      <c r="N162" s="36"/>
      <c r="O162" s="38"/>
    </row>
    <row r="163" spans="1:15" ht="135" outlineLevel="6" x14ac:dyDescent="0.2">
      <c r="A163" s="99" t="s">
        <v>365</v>
      </c>
      <c r="B163" s="103" t="s">
        <v>377</v>
      </c>
      <c r="C163" s="99" t="s">
        <v>223</v>
      </c>
      <c r="D163" s="98" t="s">
        <v>235</v>
      </c>
      <c r="E163" s="99" t="s">
        <v>118</v>
      </c>
      <c r="F163" s="98" t="s">
        <v>235</v>
      </c>
      <c r="G163" s="99" t="s">
        <v>830</v>
      </c>
      <c r="H163" s="99" t="s">
        <v>224</v>
      </c>
      <c r="I163" s="100">
        <f>I165</f>
        <v>75000</v>
      </c>
      <c r="J163" s="55">
        <f>J165</f>
        <v>75000</v>
      </c>
      <c r="K163" s="55">
        <f>K165</f>
        <v>75000</v>
      </c>
      <c r="L163" s="35"/>
      <c r="M163" s="35"/>
      <c r="N163" s="36"/>
      <c r="O163" s="37"/>
    </row>
    <row r="164" spans="1:15" ht="45" outlineLevel="6" x14ac:dyDescent="0.2">
      <c r="A164" s="99" t="s">
        <v>366</v>
      </c>
      <c r="B164" s="103" t="s">
        <v>903</v>
      </c>
      <c r="C164" s="99" t="s">
        <v>223</v>
      </c>
      <c r="D164" s="98" t="s">
        <v>235</v>
      </c>
      <c r="E164" s="99" t="s">
        <v>118</v>
      </c>
      <c r="F164" s="98" t="s">
        <v>235</v>
      </c>
      <c r="G164" s="99" t="s">
        <v>830</v>
      </c>
      <c r="H164" s="99" t="s">
        <v>742</v>
      </c>
      <c r="I164" s="100">
        <f>I165</f>
        <v>75000</v>
      </c>
      <c r="J164" s="54">
        <f>J165</f>
        <v>75000</v>
      </c>
      <c r="K164" s="54">
        <f>K165</f>
        <v>75000</v>
      </c>
      <c r="L164" s="35"/>
      <c r="M164" s="35"/>
      <c r="N164" s="36"/>
      <c r="O164" s="37"/>
    </row>
    <row r="165" spans="1:15" ht="15" outlineLevel="7" x14ac:dyDescent="0.2">
      <c r="A165" s="99" t="s">
        <v>367</v>
      </c>
      <c r="B165" s="98" t="s">
        <v>906</v>
      </c>
      <c r="C165" s="99" t="s">
        <v>223</v>
      </c>
      <c r="D165" s="98" t="s">
        <v>235</v>
      </c>
      <c r="E165" s="99" t="s">
        <v>118</v>
      </c>
      <c r="F165" s="98" t="s">
        <v>235</v>
      </c>
      <c r="G165" s="99" t="s">
        <v>830</v>
      </c>
      <c r="H165" s="99" t="s">
        <v>743</v>
      </c>
      <c r="I165" s="100">
        <f>SUM(L165:O165)</f>
        <v>75000</v>
      </c>
      <c r="J165" s="57">
        <v>75000</v>
      </c>
      <c r="K165" s="58">
        <v>75000</v>
      </c>
      <c r="L165" s="35">
        <v>75000</v>
      </c>
      <c r="M165" s="35"/>
      <c r="N165" s="36"/>
      <c r="O165" s="38"/>
    </row>
    <row r="166" spans="1:15" ht="105" outlineLevel="6" x14ac:dyDescent="0.2">
      <c r="A166" s="99" t="s">
        <v>369</v>
      </c>
      <c r="B166" s="98" t="s">
        <v>380</v>
      </c>
      <c r="C166" s="99" t="s">
        <v>223</v>
      </c>
      <c r="D166" s="98" t="s">
        <v>235</v>
      </c>
      <c r="E166" s="99" t="s">
        <v>118</v>
      </c>
      <c r="F166" s="98" t="s">
        <v>235</v>
      </c>
      <c r="G166" s="99" t="s">
        <v>926</v>
      </c>
      <c r="H166" s="99" t="s">
        <v>224</v>
      </c>
      <c r="I166" s="100">
        <f>I168</f>
        <v>34000</v>
      </c>
      <c r="J166" s="55">
        <f>J168</f>
        <v>34000</v>
      </c>
      <c r="K166" s="55">
        <f>K168</f>
        <v>34000</v>
      </c>
      <c r="L166" s="35"/>
      <c r="M166" s="35"/>
      <c r="N166" s="36"/>
      <c r="O166" s="37"/>
    </row>
    <row r="167" spans="1:15" ht="45" outlineLevel="6" x14ac:dyDescent="0.2">
      <c r="A167" s="99" t="s">
        <v>371</v>
      </c>
      <c r="B167" s="98" t="s">
        <v>903</v>
      </c>
      <c r="C167" s="99" t="s">
        <v>223</v>
      </c>
      <c r="D167" s="98" t="s">
        <v>235</v>
      </c>
      <c r="E167" s="99" t="s">
        <v>118</v>
      </c>
      <c r="F167" s="98" t="s">
        <v>235</v>
      </c>
      <c r="G167" s="99" t="s">
        <v>926</v>
      </c>
      <c r="H167" s="99" t="s">
        <v>742</v>
      </c>
      <c r="I167" s="100">
        <f>I168</f>
        <v>34000</v>
      </c>
      <c r="J167" s="54">
        <f>J168</f>
        <v>34000</v>
      </c>
      <c r="K167" s="54">
        <f>K168</f>
        <v>34000</v>
      </c>
      <c r="L167" s="35"/>
      <c r="M167" s="35"/>
      <c r="N167" s="36"/>
      <c r="O167" s="37"/>
    </row>
    <row r="168" spans="1:15" ht="15" outlineLevel="7" x14ac:dyDescent="0.2">
      <c r="A168" s="99" t="s">
        <v>372</v>
      </c>
      <c r="B168" s="98" t="s">
        <v>906</v>
      </c>
      <c r="C168" s="99" t="s">
        <v>223</v>
      </c>
      <c r="D168" s="98" t="s">
        <v>235</v>
      </c>
      <c r="E168" s="99" t="s">
        <v>118</v>
      </c>
      <c r="F168" s="98" t="s">
        <v>235</v>
      </c>
      <c r="G168" s="99" t="s">
        <v>926</v>
      </c>
      <c r="H168" s="99" t="s">
        <v>743</v>
      </c>
      <c r="I168" s="100">
        <f>SUM(L168:O168)</f>
        <v>34000</v>
      </c>
      <c r="J168" s="57">
        <v>34000</v>
      </c>
      <c r="K168" s="58">
        <v>34000</v>
      </c>
      <c r="L168" s="35">
        <v>34000</v>
      </c>
      <c r="M168" s="35"/>
      <c r="N168" s="36"/>
      <c r="O168" s="38"/>
    </row>
    <row r="169" spans="1:15" ht="90" outlineLevel="6" x14ac:dyDescent="0.2">
      <c r="A169" s="99" t="s">
        <v>373</v>
      </c>
      <c r="B169" s="98" t="s">
        <v>383</v>
      </c>
      <c r="C169" s="99" t="s">
        <v>223</v>
      </c>
      <c r="D169" s="98" t="s">
        <v>235</v>
      </c>
      <c r="E169" s="99" t="s">
        <v>118</v>
      </c>
      <c r="F169" s="98" t="s">
        <v>235</v>
      </c>
      <c r="G169" s="99" t="s">
        <v>831</v>
      </c>
      <c r="H169" s="99" t="s">
        <v>224</v>
      </c>
      <c r="I169" s="100">
        <f>I171</f>
        <v>76000</v>
      </c>
      <c r="J169" s="55">
        <f>J171</f>
        <v>76000</v>
      </c>
      <c r="K169" s="55">
        <f>K171</f>
        <v>76000</v>
      </c>
      <c r="L169" s="35"/>
      <c r="M169" s="35"/>
      <c r="N169" s="36"/>
      <c r="O169" s="37"/>
    </row>
    <row r="170" spans="1:15" ht="45" outlineLevel="6" x14ac:dyDescent="0.2">
      <c r="A170" s="99" t="s">
        <v>375</v>
      </c>
      <c r="B170" s="98" t="s">
        <v>903</v>
      </c>
      <c r="C170" s="99" t="s">
        <v>223</v>
      </c>
      <c r="D170" s="98" t="s">
        <v>235</v>
      </c>
      <c r="E170" s="99" t="s">
        <v>118</v>
      </c>
      <c r="F170" s="98" t="s">
        <v>235</v>
      </c>
      <c r="G170" s="99" t="s">
        <v>831</v>
      </c>
      <c r="H170" s="99" t="s">
        <v>742</v>
      </c>
      <c r="I170" s="100">
        <f>I171</f>
        <v>76000</v>
      </c>
      <c r="J170" s="54">
        <f>J171</f>
        <v>76000</v>
      </c>
      <c r="K170" s="54">
        <f>K171</f>
        <v>76000</v>
      </c>
      <c r="L170" s="35"/>
      <c r="M170" s="35"/>
      <c r="N170" s="36"/>
      <c r="O170" s="37"/>
    </row>
    <row r="171" spans="1:15" ht="15" outlineLevel="7" x14ac:dyDescent="0.2">
      <c r="A171" s="99" t="s">
        <v>376</v>
      </c>
      <c r="B171" s="98" t="s">
        <v>906</v>
      </c>
      <c r="C171" s="99" t="s">
        <v>223</v>
      </c>
      <c r="D171" s="98" t="s">
        <v>235</v>
      </c>
      <c r="E171" s="99" t="s">
        <v>118</v>
      </c>
      <c r="F171" s="98" t="s">
        <v>235</v>
      </c>
      <c r="G171" s="99" t="s">
        <v>831</v>
      </c>
      <c r="H171" s="99" t="s">
        <v>743</v>
      </c>
      <c r="I171" s="100">
        <f>SUM(L171:O171)</f>
        <v>76000</v>
      </c>
      <c r="J171" s="57">
        <v>76000</v>
      </c>
      <c r="K171" s="58">
        <v>76000</v>
      </c>
      <c r="L171" s="35">
        <v>76000</v>
      </c>
      <c r="M171" s="35"/>
      <c r="N171" s="36"/>
      <c r="O171" s="38"/>
    </row>
    <row r="172" spans="1:15" ht="15" outlineLevel="1" x14ac:dyDescent="0.2">
      <c r="A172" s="99" t="s">
        <v>378</v>
      </c>
      <c r="B172" s="98" t="s">
        <v>122</v>
      </c>
      <c r="C172" s="99" t="s">
        <v>223</v>
      </c>
      <c r="D172" s="98" t="s">
        <v>287</v>
      </c>
      <c r="E172" s="99" t="s">
        <v>224</v>
      </c>
      <c r="F172" s="98" t="s">
        <v>224</v>
      </c>
      <c r="G172" s="99" t="s">
        <v>224</v>
      </c>
      <c r="H172" s="99" t="s">
        <v>224</v>
      </c>
      <c r="I172" s="100">
        <f t="shared" ref="I172:K173" si="14">I173</f>
        <v>39097100</v>
      </c>
      <c r="J172" s="55">
        <f t="shared" si="14"/>
        <v>39097100</v>
      </c>
      <c r="K172" s="55">
        <f t="shared" si="14"/>
        <v>39082000</v>
      </c>
      <c r="L172" s="35"/>
      <c r="M172" s="35"/>
      <c r="N172" s="36"/>
      <c r="O172" s="37"/>
    </row>
    <row r="173" spans="1:15" ht="15" outlineLevel="2" x14ac:dyDescent="0.2">
      <c r="A173" s="99" t="s">
        <v>379</v>
      </c>
      <c r="B173" s="98" t="s">
        <v>125</v>
      </c>
      <c r="C173" s="99" t="s">
        <v>223</v>
      </c>
      <c r="D173" s="98" t="s">
        <v>287</v>
      </c>
      <c r="E173" s="99" t="s">
        <v>126</v>
      </c>
      <c r="F173" s="98" t="s">
        <v>226</v>
      </c>
      <c r="G173" s="99" t="s">
        <v>224</v>
      </c>
      <c r="H173" s="99" t="s">
        <v>224</v>
      </c>
      <c r="I173" s="100">
        <f t="shared" si="14"/>
        <v>39097100</v>
      </c>
      <c r="J173" s="55">
        <f t="shared" si="14"/>
        <v>39097100</v>
      </c>
      <c r="K173" s="55">
        <f t="shared" si="14"/>
        <v>39082000</v>
      </c>
      <c r="L173" s="35"/>
      <c r="M173" s="35"/>
      <c r="N173" s="36"/>
      <c r="O173" s="37"/>
    </row>
    <row r="174" spans="1:15" ht="30" outlineLevel="4" x14ac:dyDescent="0.2">
      <c r="A174" s="99" t="s">
        <v>381</v>
      </c>
      <c r="B174" s="98" t="s">
        <v>331</v>
      </c>
      <c r="C174" s="99" t="s">
        <v>223</v>
      </c>
      <c r="D174" s="98" t="s">
        <v>287</v>
      </c>
      <c r="E174" s="99" t="s">
        <v>126</v>
      </c>
      <c r="F174" s="98" t="s">
        <v>226</v>
      </c>
      <c r="G174" s="99" t="s">
        <v>805</v>
      </c>
      <c r="H174" s="99" t="s">
        <v>224</v>
      </c>
      <c r="I174" s="100">
        <f>I175+I185+I198</f>
        <v>39097100</v>
      </c>
      <c r="J174" s="55">
        <f>J175+J185+J198</f>
        <v>39097100</v>
      </c>
      <c r="K174" s="55">
        <f>K175+K185+K198</f>
        <v>39082000</v>
      </c>
      <c r="L174" s="35"/>
      <c r="M174" s="35"/>
      <c r="N174" s="36"/>
      <c r="O174" s="37"/>
    </row>
    <row r="175" spans="1:15" ht="45" outlineLevel="5" x14ac:dyDescent="0.2">
      <c r="A175" s="99" t="s">
        <v>382</v>
      </c>
      <c r="B175" s="98" t="s">
        <v>333</v>
      </c>
      <c r="C175" s="99" t="s">
        <v>223</v>
      </c>
      <c r="D175" s="98" t="s">
        <v>287</v>
      </c>
      <c r="E175" s="99" t="s">
        <v>126</v>
      </c>
      <c r="F175" s="98" t="s">
        <v>226</v>
      </c>
      <c r="G175" s="99" t="s">
        <v>809</v>
      </c>
      <c r="H175" s="99" t="s">
        <v>224</v>
      </c>
      <c r="I175" s="100">
        <f>I176+I179+I182</f>
        <v>9914000</v>
      </c>
      <c r="J175" s="54">
        <f t="shared" ref="J175:K175" si="15">J176+J179+J182</f>
        <v>9914000</v>
      </c>
      <c r="K175" s="54">
        <f t="shared" si="15"/>
        <v>9914000</v>
      </c>
      <c r="L175" s="35"/>
      <c r="M175" s="35"/>
      <c r="N175" s="36"/>
      <c r="O175" s="37"/>
    </row>
    <row r="176" spans="1:15" ht="105" outlineLevel="5" x14ac:dyDescent="0.2">
      <c r="A176" s="99" t="s">
        <v>384</v>
      </c>
      <c r="B176" s="102" t="s">
        <v>976</v>
      </c>
      <c r="C176" s="99" t="s">
        <v>223</v>
      </c>
      <c r="D176" s="98" t="s">
        <v>287</v>
      </c>
      <c r="E176" s="99"/>
      <c r="F176" s="98" t="s">
        <v>226</v>
      </c>
      <c r="G176" s="99" t="s">
        <v>969</v>
      </c>
      <c r="H176" s="99"/>
      <c r="I176" s="100">
        <f>I177</f>
        <v>500000</v>
      </c>
      <c r="J176" s="54">
        <f t="shared" ref="J176:K177" si="16">J177</f>
        <v>500000</v>
      </c>
      <c r="K176" s="54">
        <f t="shared" si="16"/>
        <v>500000</v>
      </c>
      <c r="L176" s="35"/>
      <c r="M176" s="35"/>
      <c r="N176" s="36"/>
      <c r="O176" s="37"/>
    </row>
    <row r="177" spans="1:15" ht="45" outlineLevel="5" x14ac:dyDescent="0.2">
      <c r="A177" s="99" t="s">
        <v>385</v>
      </c>
      <c r="B177" s="98" t="s">
        <v>903</v>
      </c>
      <c r="C177" s="99" t="s">
        <v>223</v>
      </c>
      <c r="D177" s="98" t="s">
        <v>287</v>
      </c>
      <c r="E177" s="99"/>
      <c r="F177" s="98" t="s">
        <v>226</v>
      </c>
      <c r="G177" s="99" t="s">
        <v>969</v>
      </c>
      <c r="H177" s="99" t="s">
        <v>742</v>
      </c>
      <c r="I177" s="100">
        <f>I178</f>
        <v>500000</v>
      </c>
      <c r="J177" s="54">
        <f t="shared" si="16"/>
        <v>500000</v>
      </c>
      <c r="K177" s="54">
        <f t="shared" si="16"/>
        <v>500000</v>
      </c>
      <c r="L177" s="35"/>
      <c r="M177" s="35"/>
      <c r="N177" s="36"/>
      <c r="O177" s="37"/>
    </row>
    <row r="178" spans="1:15" ht="15" outlineLevel="5" x14ac:dyDescent="0.2">
      <c r="A178" s="99" t="s">
        <v>386</v>
      </c>
      <c r="B178" s="98" t="s">
        <v>906</v>
      </c>
      <c r="C178" s="99" t="s">
        <v>223</v>
      </c>
      <c r="D178" s="98" t="s">
        <v>287</v>
      </c>
      <c r="E178" s="99"/>
      <c r="F178" s="98" t="s">
        <v>226</v>
      </c>
      <c r="G178" s="99" t="s">
        <v>969</v>
      </c>
      <c r="H178" s="99" t="s">
        <v>743</v>
      </c>
      <c r="I178" s="100">
        <f>SUM(L178:O178)</f>
        <v>500000</v>
      </c>
      <c r="J178" s="56">
        <v>500000</v>
      </c>
      <c r="K178" s="56">
        <v>500000</v>
      </c>
      <c r="L178" s="35">
        <v>500000</v>
      </c>
      <c r="M178" s="35"/>
      <c r="N178" s="36"/>
      <c r="O178" s="37"/>
    </row>
    <row r="179" spans="1:15" ht="75" outlineLevel="6" x14ac:dyDescent="0.2">
      <c r="A179" s="99" t="s">
        <v>387</v>
      </c>
      <c r="B179" s="98" t="s">
        <v>977</v>
      </c>
      <c r="C179" s="99" t="s">
        <v>223</v>
      </c>
      <c r="D179" s="98" t="s">
        <v>287</v>
      </c>
      <c r="E179" s="99" t="s">
        <v>126</v>
      </c>
      <c r="F179" s="98" t="s">
        <v>226</v>
      </c>
      <c r="G179" s="99" t="s">
        <v>810</v>
      </c>
      <c r="H179" s="99" t="s">
        <v>224</v>
      </c>
      <c r="I179" s="100">
        <f>I181</f>
        <v>9190000</v>
      </c>
      <c r="J179" s="55">
        <f>J181</f>
        <v>9190000</v>
      </c>
      <c r="K179" s="55">
        <f>K181</f>
        <v>9190000</v>
      </c>
      <c r="L179" s="35"/>
      <c r="M179" s="35"/>
      <c r="N179" s="36"/>
      <c r="O179" s="37"/>
    </row>
    <row r="180" spans="1:15" ht="45" outlineLevel="6" x14ac:dyDescent="0.2">
      <c r="A180" s="99" t="s">
        <v>388</v>
      </c>
      <c r="B180" s="98" t="s">
        <v>903</v>
      </c>
      <c r="C180" s="99" t="s">
        <v>223</v>
      </c>
      <c r="D180" s="98" t="s">
        <v>287</v>
      </c>
      <c r="E180" s="99" t="s">
        <v>126</v>
      </c>
      <c r="F180" s="98" t="s">
        <v>226</v>
      </c>
      <c r="G180" s="99" t="s">
        <v>810</v>
      </c>
      <c r="H180" s="99" t="s">
        <v>742</v>
      </c>
      <c r="I180" s="100">
        <f>I181</f>
        <v>9190000</v>
      </c>
      <c r="J180" s="54">
        <f>J181</f>
        <v>9190000</v>
      </c>
      <c r="K180" s="54">
        <f>K181</f>
        <v>9190000</v>
      </c>
      <c r="L180" s="35"/>
      <c r="M180" s="35"/>
      <c r="N180" s="36"/>
      <c r="O180" s="37"/>
    </row>
    <row r="181" spans="1:15" ht="15" outlineLevel="7" x14ac:dyDescent="0.2">
      <c r="A181" s="99" t="s">
        <v>389</v>
      </c>
      <c r="B181" s="98" t="s">
        <v>906</v>
      </c>
      <c r="C181" s="99" t="s">
        <v>223</v>
      </c>
      <c r="D181" s="98" t="s">
        <v>287</v>
      </c>
      <c r="E181" s="99" t="s">
        <v>126</v>
      </c>
      <c r="F181" s="98" t="s">
        <v>226</v>
      </c>
      <c r="G181" s="99" t="s">
        <v>810</v>
      </c>
      <c r="H181" s="99" t="s">
        <v>743</v>
      </c>
      <c r="I181" s="100">
        <f>SUM(L181:O181)</f>
        <v>9190000</v>
      </c>
      <c r="J181" s="57">
        <v>9190000</v>
      </c>
      <c r="K181" s="58">
        <v>9190000</v>
      </c>
      <c r="L181" s="35">
        <v>9190000</v>
      </c>
      <c r="M181" s="35"/>
      <c r="N181" s="36"/>
      <c r="O181" s="38"/>
    </row>
    <row r="182" spans="1:15" ht="135" outlineLevel="6" x14ac:dyDescent="0.2">
      <c r="A182" s="99" t="s">
        <v>390</v>
      </c>
      <c r="B182" s="103" t="s">
        <v>408</v>
      </c>
      <c r="C182" s="99" t="s">
        <v>223</v>
      </c>
      <c r="D182" s="98" t="s">
        <v>287</v>
      </c>
      <c r="E182" s="99" t="s">
        <v>126</v>
      </c>
      <c r="F182" s="98" t="s">
        <v>226</v>
      </c>
      <c r="G182" s="99" t="s">
        <v>811</v>
      </c>
      <c r="H182" s="99" t="s">
        <v>224</v>
      </c>
      <c r="I182" s="100">
        <f>I184</f>
        <v>224000</v>
      </c>
      <c r="J182" s="55">
        <f>J184</f>
        <v>224000</v>
      </c>
      <c r="K182" s="55">
        <f>K184</f>
        <v>224000</v>
      </c>
      <c r="L182" s="35"/>
      <c r="M182" s="35"/>
      <c r="N182" s="36"/>
      <c r="O182" s="37"/>
    </row>
    <row r="183" spans="1:15" ht="45" outlineLevel="6" x14ac:dyDescent="0.2">
      <c r="A183" s="99" t="s">
        <v>391</v>
      </c>
      <c r="B183" s="103" t="s">
        <v>903</v>
      </c>
      <c r="C183" s="99" t="s">
        <v>223</v>
      </c>
      <c r="D183" s="98" t="s">
        <v>287</v>
      </c>
      <c r="E183" s="99" t="s">
        <v>126</v>
      </c>
      <c r="F183" s="98" t="s">
        <v>226</v>
      </c>
      <c r="G183" s="99" t="s">
        <v>811</v>
      </c>
      <c r="H183" s="99" t="s">
        <v>742</v>
      </c>
      <c r="I183" s="100">
        <f>I184</f>
        <v>224000</v>
      </c>
      <c r="J183" s="54">
        <f>J184</f>
        <v>224000</v>
      </c>
      <c r="K183" s="54">
        <f>K184</f>
        <v>224000</v>
      </c>
      <c r="L183" s="35"/>
      <c r="M183" s="35"/>
      <c r="N183" s="36"/>
      <c r="O183" s="37"/>
    </row>
    <row r="184" spans="1:15" ht="15" outlineLevel="7" x14ac:dyDescent="0.2">
      <c r="A184" s="99" t="s">
        <v>392</v>
      </c>
      <c r="B184" s="98" t="s">
        <v>906</v>
      </c>
      <c r="C184" s="99" t="s">
        <v>223</v>
      </c>
      <c r="D184" s="98" t="s">
        <v>287</v>
      </c>
      <c r="E184" s="99" t="s">
        <v>126</v>
      </c>
      <c r="F184" s="98" t="s">
        <v>226</v>
      </c>
      <c r="G184" s="99" t="s">
        <v>811</v>
      </c>
      <c r="H184" s="99" t="s">
        <v>743</v>
      </c>
      <c r="I184" s="100">
        <f>SUM(L184:O184)</f>
        <v>224000</v>
      </c>
      <c r="J184" s="57">
        <v>224000</v>
      </c>
      <c r="K184" s="58">
        <v>224000</v>
      </c>
      <c r="L184" s="35">
        <v>224000</v>
      </c>
      <c r="M184" s="35"/>
      <c r="N184" s="36"/>
      <c r="O184" s="38"/>
    </row>
    <row r="185" spans="1:15" ht="45" outlineLevel="5" x14ac:dyDescent="0.2">
      <c r="A185" s="99" t="s">
        <v>393</v>
      </c>
      <c r="B185" s="98" t="s">
        <v>411</v>
      </c>
      <c r="C185" s="99" t="s">
        <v>223</v>
      </c>
      <c r="D185" s="98" t="s">
        <v>287</v>
      </c>
      <c r="E185" s="99" t="s">
        <v>126</v>
      </c>
      <c r="F185" s="98" t="s">
        <v>226</v>
      </c>
      <c r="G185" s="99" t="s">
        <v>812</v>
      </c>
      <c r="H185" s="99" t="s">
        <v>224</v>
      </c>
      <c r="I185" s="100">
        <f>I186+I192+I195+I189</f>
        <v>29128000</v>
      </c>
      <c r="J185" s="54">
        <f>J186+J192+J195+J189</f>
        <v>29128000</v>
      </c>
      <c r="K185" s="54">
        <f>K186+K192+K195+K189</f>
        <v>29128000</v>
      </c>
      <c r="L185" s="35"/>
      <c r="M185" s="35"/>
      <c r="N185" s="36"/>
      <c r="O185" s="37"/>
    </row>
    <row r="186" spans="1:15" ht="105" outlineLevel="6" x14ac:dyDescent="0.2">
      <c r="A186" s="99" t="s">
        <v>394</v>
      </c>
      <c r="B186" s="103" t="s">
        <v>978</v>
      </c>
      <c r="C186" s="99" t="s">
        <v>223</v>
      </c>
      <c r="D186" s="98" t="s">
        <v>287</v>
      </c>
      <c r="E186" s="99" t="s">
        <v>126</v>
      </c>
      <c r="F186" s="98" t="s">
        <v>226</v>
      </c>
      <c r="G186" s="99" t="s">
        <v>813</v>
      </c>
      <c r="H186" s="99" t="s">
        <v>224</v>
      </c>
      <c r="I186" s="100">
        <f>I188</f>
        <v>19404700</v>
      </c>
      <c r="J186" s="55">
        <f>J188</f>
        <v>19404700</v>
      </c>
      <c r="K186" s="55">
        <f>K188</f>
        <v>19404700</v>
      </c>
      <c r="L186" s="35"/>
      <c r="M186" s="35"/>
      <c r="N186" s="36"/>
      <c r="O186" s="37"/>
    </row>
    <row r="187" spans="1:15" ht="45" outlineLevel="6" x14ac:dyDescent="0.2">
      <c r="A187" s="99" t="s">
        <v>395</v>
      </c>
      <c r="B187" s="103" t="s">
        <v>903</v>
      </c>
      <c r="C187" s="99" t="s">
        <v>223</v>
      </c>
      <c r="D187" s="98" t="s">
        <v>287</v>
      </c>
      <c r="E187" s="99" t="s">
        <v>126</v>
      </c>
      <c r="F187" s="98" t="s">
        <v>226</v>
      </c>
      <c r="G187" s="99" t="s">
        <v>813</v>
      </c>
      <c r="H187" s="99" t="s">
        <v>742</v>
      </c>
      <c r="I187" s="100">
        <f>I188</f>
        <v>19404700</v>
      </c>
      <c r="J187" s="54">
        <f>J188</f>
        <v>19404700</v>
      </c>
      <c r="K187" s="54">
        <f>K188</f>
        <v>19404700</v>
      </c>
      <c r="L187" s="35"/>
      <c r="M187" s="35"/>
      <c r="N187" s="36"/>
      <c r="O187" s="37"/>
    </row>
    <row r="188" spans="1:15" ht="15" outlineLevel="7" x14ac:dyDescent="0.2">
      <c r="A188" s="99" t="s">
        <v>396</v>
      </c>
      <c r="B188" s="98" t="s">
        <v>906</v>
      </c>
      <c r="C188" s="99" t="s">
        <v>223</v>
      </c>
      <c r="D188" s="98" t="s">
        <v>287</v>
      </c>
      <c r="E188" s="99" t="s">
        <v>126</v>
      </c>
      <c r="F188" s="98" t="s">
        <v>226</v>
      </c>
      <c r="G188" s="99" t="s">
        <v>813</v>
      </c>
      <c r="H188" s="99" t="s">
        <v>743</v>
      </c>
      <c r="I188" s="100">
        <f>SUM(L188:O188)</f>
        <v>19404700</v>
      </c>
      <c r="J188" s="57">
        <v>19404700</v>
      </c>
      <c r="K188" s="58">
        <v>19404700</v>
      </c>
      <c r="L188" s="35">
        <v>19404700</v>
      </c>
      <c r="M188" s="35"/>
      <c r="N188" s="36"/>
      <c r="O188" s="38"/>
    </row>
    <row r="189" spans="1:15" ht="120" outlineLevel="7" x14ac:dyDescent="0.2">
      <c r="A189" s="99" t="s">
        <v>397</v>
      </c>
      <c r="B189" s="102" t="s">
        <v>968</v>
      </c>
      <c r="C189" s="99" t="s">
        <v>223</v>
      </c>
      <c r="D189" s="98" t="s">
        <v>287</v>
      </c>
      <c r="E189" s="99"/>
      <c r="F189" s="98" t="s">
        <v>226</v>
      </c>
      <c r="G189" s="99" t="s">
        <v>927</v>
      </c>
      <c r="H189" s="99"/>
      <c r="I189" s="100">
        <f>I191</f>
        <v>19910</v>
      </c>
      <c r="J189" s="54">
        <f>J191</f>
        <v>19910</v>
      </c>
      <c r="K189" s="54">
        <f>K191</f>
        <v>19910</v>
      </c>
      <c r="L189" s="35"/>
      <c r="M189" s="35"/>
      <c r="N189" s="36"/>
      <c r="O189" s="38"/>
    </row>
    <row r="190" spans="1:15" ht="45" outlineLevel="7" x14ac:dyDescent="0.2">
      <c r="A190" s="99" t="s">
        <v>398</v>
      </c>
      <c r="B190" s="103" t="s">
        <v>903</v>
      </c>
      <c r="C190" s="99" t="s">
        <v>223</v>
      </c>
      <c r="D190" s="98" t="s">
        <v>287</v>
      </c>
      <c r="E190" s="99"/>
      <c r="F190" s="98" t="s">
        <v>226</v>
      </c>
      <c r="G190" s="99" t="s">
        <v>927</v>
      </c>
      <c r="H190" s="99" t="s">
        <v>742</v>
      </c>
      <c r="I190" s="100">
        <f>I191</f>
        <v>19910</v>
      </c>
      <c r="J190" s="54">
        <f>J191</f>
        <v>19910</v>
      </c>
      <c r="K190" s="54">
        <f>K191</f>
        <v>19910</v>
      </c>
      <c r="L190" s="35"/>
      <c r="M190" s="35"/>
      <c r="N190" s="36"/>
      <c r="O190" s="38"/>
    </row>
    <row r="191" spans="1:15" ht="15" outlineLevel="7" x14ac:dyDescent="0.2">
      <c r="A191" s="99" t="s">
        <v>399</v>
      </c>
      <c r="B191" s="98" t="s">
        <v>906</v>
      </c>
      <c r="C191" s="99" t="s">
        <v>223</v>
      </c>
      <c r="D191" s="98" t="s">
        <v>287</v>
      </c>
      <c r="E191" s="99"/>
      <c r="F191" s="98" t="s">
        <v>226</v>
      </c>
      <c r="G191" s="99" t="s">
        <v>927</v>
      </c>
      <c r="H191" s="99" t="s">
        <v>743</v>
      </c>
      <c r="I191" s="100">
        <f>SUM(L191:O191)</f>
        <v>19910</v>
      </c>
      <c r="J191" s="57">
        <v>19910</v>
      </c>
      <c r="K191" s="58">
        <v>19910</v>
      </c>
      <c r="L191" s="35">
        <v>19910</v>
      </c>
      <c r="M191" s="35"/>
      <c r="N191" s="36"/>
      <c r="O191" s="38"/>
    </row>
    <row r="192" spans="1:15" ht="75" outlineLevel="6" x14ac:dyDescent="0.2">
      <c r="A192" s="99" t="s">
        <v>400</v>
      </c>
      <c r="B192" s="98" t="s">
        <v>417</v>
      </c>
      <c r="C192" s="99" t="s">
        <v>223</v>
      </c>
      <c r="D192" s="98" t="s">
        <v>287</v>
      </c>
      <c r="E192" s="99" t="s">
        <v>126</v>
      </c>
      <c r="F192" s="98" t="s">
        <v>226</v>
      </c>
      <c r="G192" s="99" t="s">
        <v>814</v>
      </c>
      <c r="H192" s="99" t="s">
        <v>224</v>
      </c>
      <c r="I192" s="100">
        <f>I194</f>
        <v>7698390</v>
      </c>
      <c r="J192" s="55">
        <f>J194</f>
        <v>7698390</v>
      </c>
      <c r="K192" s="55">
        <f>K194</f>
        <v>7698390</v>
      </c>
      <c r="L192" s="35"/>
      <c r="M192" s="35"/>
      <c r="N192" s="36"/>
      <c r="O192" s="37"/>
    </row>
    <row r="193" spans="1:17" ht="45" outlineLevel="6" x14ac:dyDescent="0.2">
      <c r="A193" s="99" t="s">
        <v>401</v>
      </c>
      <c r="B193" s="98" t="s">
        <v>903</v>
      </c>
      <c r="C193" s="99" t="s">
        <v>223</v>
      </c>
      <c r="D193" s="98" t="s">
        <v>287</v>
      </c>
      <c r="E193" s="99" t="s">
        <v>126</v>
      </c>
      <c r="F193" s="98" t="s">
        <v>226</v>
      </c>
      <c r="G193" s="99" t="s">
        <v>814</v>
      </c>
      <c r="H193" s="99" t="s">
        <v>742</v>
      </c>
      <c r="I193" s="100">
        <f>I194</f>
        <v>7698390</v>
      </c>
      <c r="J193" s="54">
        <f>J194</f>
        <v>7698390</v>
      </c>
      <c r="K193" s="54">
        <f>K194</f>
        <v>7698390</v>
      </c>
      <c r="L193" s="35"/>
      <c r="M193" s="35"/>
      <c r="N193" s="36"/>
      <c r="O193" s="37"/>
    </row>
    <row r="194" spans="1:17" ht="15" outlineLevel="7" x14ac:dyDescent="0.2">
      <c r="A194" s="99" t="s">
        <v>402</v>
      </c>
      <c r="B194" s="98" t="s">
        <v>906</v>
      </c>
      <c r="C194" s="99" t="s">
        <v>223</v>
      </c>
      <c r="D194" s="98" t="s">
        <v>287</v>
      </c>
      <c r="E194" s="99" t="s">
        <v>126</v>
      </c>
      <c r="F194" s="98" t="s">
        <v>226</v>
      </c>
      <c r="G194" s="99" t="s">
        <v>814</v>
      </c>
      <c r="H194" s="99" t="s">
        <v>743</v>
      </c>
      <c r="I194" s="100">
        <f>SUM(L194:O194)</f>
        <v>7698390</v>
      </c>
      <c r="J194" s="57">
        <v>7698390</v>
      </c>
      <c r="K194" s="58">
        <v>7698390</v>
      </c>
      <c r="L194" s="35">
        <v>7698390</v>
      </c>
      <c r="M194" s="35"/>
      <c r="N194" s="36"/>
      <c r="O194" s="38"/>
    </row>
    <row r="195" spans="1:17" ht="120" outlineLevel="6" x14ac:dyDescent="0.2">
      <c r="A195" s="99" t="s">
        <v>403</v>
      </c>
      <c r="B195" s="103" t="s">
        <v>420</v>
      </c>
      <c r="C195" s="99" t="s">
        <v>223</v>
      </c>
      <c r="D195" s="98" t="s">
        <v>287</v>
      </c>
      <c r="E195" s="99" t="s">
        <v>126</v>
      </c>
      <c r="F195" s="98" t="s">
        <v>226</v>
      </c>
      <c r="G195" s="99" t="s">
        <v>815</v>
      </c>
      <c r="H195" s="99" t="s">
        <v>224</v>
      </c>
      <c r="I195" s="100">
        <f>I197</f>
        <v>2005000</v>
      </c>
      <c r="J195" s="55">
        <f>J197</f>
        <v>2005000</v>
      </c>
      <c r="K195" s="55">
        <f>K197</f>
        <v>2005000</v>
      </c>
      <c r="L195" s="35"/>
      <c r="M195" s="35"/>
      <c r="N195" s="36"/>
      <c r="O195" s="37"/>
    </row>
    <row r="196" spans="1:17" ht="45" outlineLevel="6" x14ac:dyDescent="0.2">
      <c r="A196" s="99" t="s">
        <v>405</v>
      </c>
      <c r="B196" s="103" t="s">
        <v>903</v>
      </c>
      <c r="C196" s="99" t="s">
        <v>223</v>
      </c>
      <c r="D196" s="98" t="s">
        <v>287</v>
      </c>
      <c r="E196" s="99" t="s">
        <v>126</v>
      </c>
      <c r="F196" s="98" t="s">
        <v>226</v>
      </c>
      <c r="G196" s="99" t="s">
        <v>815</v>
      </c>
      <c r="H196" s="99" t="s">
        <v>742</v>
      </c>
      <c r="I196" s="100">
        <f>I197</f>
        <v>2005000</v>
      </c>
      <c r="J196" s="54">
        <f>J197</f>
        <v>2005000</v>
      </c>
      <c r="K196" s="54">
        <f>K197</f>
        <v>2005000</v>
      </c>
      <c r="L196" s="35"/>
      <c r="M196" s="35"/>
      <c r="N196" s="36"/>
      <c r="O196" s="37"/>
    </row>
    <row r="197" spans="1:17" ht="15" outlineLevel="7" x14ac:dyDescent="0.2">
      <c r="A197" s="99" t="s">
        <v>406</v>
      </c>
      <c r="B197" s="98" t="s">
        <v>906</v>
      </c>
      <c r="C197" s="99" t="s">
        <v>223</v>
      </c>
      <c r="D197" s="98" t="s">
        <v>287</v>
      </c>
      <c r="E197" s="99" t="s">
        <v>126</v>
      </c>
      <c r="F197" s="98" t="s">
        <v>226</v>
      </c>
      <c r="G197" s="99" t="s">
        <v>815</v>
      </c>
      <c r="H197" s="99" t="s">
        <v>743</v>
      </c>
      <c r="I197" s="100">
        <f>SUM(L197:O197)</f>
        <v>2005000</v>
      </c>
      <c r="J197" s="57">
        <v>2005000</v>
      </c>
      <c r="K197" s="58">
        <v>2005000</v>
      </c>
      <c r="L197" s="35">
        <v>2005000</v>
      </c>
      <c r="M197" s="35"/>
      <c r="N197" s="36"/>
      <c r="O197" s="38"/>
    </row>
    <row r="198" spans="1:17" ht="75" outlineLevel="5" x14ac:dyDescent="0.2">
      <c r="A198" s="99" t="s">
        <v>407</v>
      </c>
      <c r="B198" s="98" t="s">
        <v>342</v>
      </c>
      <c r="C198" s="99" t="s">
        <v>223</v>
      </c>
      <c r="D198" s="98" t="s">
        <v>287</v>
      </c>
      <c r="E198" s="99" t="s">
        <v>126</v>
      </c>
      <c r="F198" s="98" t="s">
        <v>226</v>
      </c>
      <c r="G198" s="99" t="s">
        <v>806</v>
      </c>
      <c r="H198" s="99" t="s">
        <v>224</v>
      </c>
      <c r="I198" s="100">
        <f>I199+I205+I202</f>
        <v>55100</v>
      </c>
      <c r="J198" s="54">
        <f>J199+J205+J202</f>
        <v>55100</v>
      </c>
      <c r="K198" s="54">
        <f>K199+K205+K202</f>
        <v>40000</v>
      </c>
      <c r="L198" s="35"/>
      <c r="M198" s="35"/>
      <c r="N198" s="36"/>
      <c r="O198" s="37"/>
    </row>
    <row r="199" spans="1:17" ht="120" outlineLevel="6" x14ac:dyDescent="0.2">
      <c r="A199" s="99" t="s">
        <v>409</v>
      </c>
      <c r="B199" s="103" t="s">
        <v>957</v>
      </c>
      <c r="C199" s="99" t="s">
        <v>223</v>
      </c>
      <c r="D199" s="98" t="s">
        <v>287</v>
      </c>
      <c r="E199" s="99" t="s">
        <v>126</v>
      </c>
      <c r="F199" s="98" t="s">
        <v>226</v>
      </c>
      <c r="G199" s="99" t="s">
        <v>922</v>
      </c>
      <c r="H199" s="99" t="s">
        <v>224</v>
      </c>
      <c r="I199" s="100">
        <f>I201</f>
        <v>15100</v>
      </c>
      <c r="J199" s="55">
        <f>J201</f>
        <v>15100</v>
      </c>
      <c r="K199" s="55">
        <f>K201</f>
        <v>0</v>
      </c>
      <c r="L199" s="35"/>
      <c r="M199" s="35"/>
      <c r="N199" s="36"/>
      <c r="O199" s="37"/>
    </row>
    <row r="200" spans="1:17" ht="45" outlineLevel="6" x14ac:dyDescent="0.2">
      <c r="A200" s="99" t="s">
        <v>410</v>
      </c>
      <c r="B200" s="103" t="s">
        <v>903</v>
      </c>
      <c r="C200" s="99" t="s">
        <v>223</v>
      </c>
      <c r="D200" s="98" t="s">
        <v>287</v>
      </c>
      <c r="E200" s="99" t="s">
        <v>126</v>
      </c>
      <c r="F200" s="98" t="s">
        <v>226</v>
      </c>
      <c r="G200" s="99" t="s">
        <v>922</v>
      </c>
      <c r="H200" s="99" t="s">
        <v>742</v>
      </c>
      <c r="I200" s="100">
        <f>I201</f>
        <v>15100</v>
      </c>
      <c r="J200" s="54">
        <f>J201</f>
        <v>15100</v>
      </c>
      <c r="K200" s="54">
        <f>K201</f>
        <v>0</v>
      </c>
      <c r="L200" s="35"/>
      <c r="M200" s="35"/>
      <c r="N200" s="36"/>
      <c r="O200" s="37"/>
    </row>
    <row r="201" spans="1:17" ht="15" outlineLevel="7" x14ac:dyDescent="0.2">
      <c r="A201" s="99" t="s">
        <v>412</v>
      </c>
      <c r="B201" s="98" t="s">
        <v>906</v>
      </c>
      <c r="C201" s="99" t="s">
        <v>223</v>
      </c>
      <c r="D201" s="98" t="s">
        <v>287</v>
      </c>
      <c r="E201" s="99" t="s">
        <v>126</v>
      </c>
      <c r="F201" s="98" t="s">
        <v>226</v>
      </c>
      <c r="G201" s="99" t="s">
        <v>922</v>
      </c>
      <c r="H201" s="99" t="s">
        <v>743</v>
      </c>
      <c r="I201" s="100">
        <f>SUM(L201:O201)</f>
        <v>15100</v>
      </c>
      <c r="J201" s="57">
        <v>15100</v>
      </c>
      <c r="K201" s="58">
        <v>0</v>
      </c>
      <c r="L201" s="35"/>
      <c r="M201" s="35"/>
      <c r="N201" s="36"/>
      <c r="O201" s="38">
        <v>15100</v>
      </c>
      <c r="P201" s="36">
        <v>15100</v>
      </c>
      <c r="Q201" s="36">
        <v>0</v>
      </c>
    </row>
    <row r="202" spans="1:17" ht="150" outlineLevel="7" x14ac:dyDescent="0.2">
      <c r="A202" s="99" t="s">
        <v>413</v>
      </c>
      <c r="B202" s="102" t="s">
        <v>929</v>
      </c>
      <c r="C202" s="99" t="s">
        <v>223</v>
      </c>
      <c r="D202" s="98" t="s">
        <v>287</v>
      </c>
      <c r="E202" s="99"/>
      <c r="F202" s="98" t="s">
        <v>226</v>
      </c>
      <c r="G202" s="99" t="s">
        <v>928</v>
      </c>
      <c r="H202" s="99"/>
      <c r="I202" s="100">
        <f>I204</f>
        <v>1000</v>
      </c>
      <c r="J202" s="54">
        <f>J204</f>
        <v>1000</v>
      </c>
      <c r="K202" s="54">
        <f>K204</f>
        <v>0</v>
      </c>
      <c r="L202" s="35"/>
      <c r="M202" s="35"/>
      <c r="N202" s="36"/>
      <c r="O202" s="38"/>
    </row>
    <row r="203" spans="1:17" ht="45" outlineLevel="7" x14ac:dyDescent="0.2">
      <c r="A203" s="99" t="s">
        <v>414</v>
      </c>
      <c r="B203" s="103" t="s">
        <v>903</v>
      </c>
      <c r="C203" s="99" t="s">
        <v>223</v>
      </c>
      <c r="D203" s="98" t="s">
        <v>287</v>
      </c>
      <c r="E203" s="99"/>
      <c r="F203" s="98" t="s">
        <v>226</v>
      </c>
      <c r="G203" s="99" t="s">
        <v>928</v>
      </c>
      <c r="H203" s="99" t="s">
        <v>742</v>
      </c>
      <c r="I203" s="100">
        <f>I204</f>
        <v>1000</v>
      </c>
      <c r="J203" s="54">
        <f>J204</f>
        <v>1000</v>
      </c>
      <c r="K203" s="54">
        <f>K204</f>
        <v>0</v>
      </c>
      <c r="L203" s="35"/>
      <c r="M203" s="35"/>
      <c r="N203" s="36"/>
      <c r="O203" s="38"/>
    </row>
    <row r="204" spans="1:17" ht="15" outlineLevel="7" x14ac:dyDescent="0.2">
      <c r="A204" s="99" t="s">
        <v>415</v>
      </c>
      <c r="B204" s="98" t="s">
        <v>906</v>
      </c>
      <c r="C204" s="99" t="s">
        <v>223</v>
      </c>
      <c r="D204" s="98" t="s">
        <v>287</v>
      </c>
      <c r="E204" s="99"/>
      <c r="F204" s="98" t="s">
        <v>226</v>
      </c>
      <c r="G204" s="99" t="s">
        <v>928</v>
      </c>
      <c r="H204" s="99" t="s">
        <v>743</v>
      </c>
      <c r="I204" s="100">
        <f>SUM(L204:O204)</f>
        <v>1000</v>
      </c>
      <c r="J204" s="57">
        <v>1000</v>
      </c>
      <c r="K204" s="58">
        <v>0</v>
      </c>
      <c r="L204" s="35">
        <v>1000</v>
      </c>
      <c r="M204" s="35"/>
      <c r="N204" s="36"/>
      <c r="O204" s="38"/>
    </row>
    <row r="205" spans="1:17" ht="75" outlineLevel="6" x14ac:dyDescent="0.2">
      <c r="A205" s="99" t="s">
        <v>416</v>
      </c>
      <c r="B205" s="98" t="s">
        <v>433</v>
      </c>
      <c r="C205" s="99" t="s">
        <v>223</v>
      </c>
      <c r="D205" s="98" t="s">
        <v>287</v>
      </c>
      <c r="E205" s="99" t="s">
        <v>126</v>
      </c>
      <c r="F205" s="98" t="s">
        <v>226</v>
      </c>
      <c r="G205" s="99" t="s">
        <v>816</v>
      </c>
      <c r="H205" s="99" t="s">
        <v>224</v>
      </c>
      <c r="I205" s="100">
        <f>I207</f>
        <v>39000</v>
      </c>
      <c r="J205" s="55">
        <f>J207</f>
        <v>39000</v>
      </c>
      <c r="K205" s="55">
        <f>K207</f>
        <v>40000</v>
      </c>
      <c r="L205" s="35"/>
      <c r="M205" s="35"/>
      <c r="N205" s="36"/>
      <c r="O205" s="37"/>
    </row>
    <row r="206" spans="1:17" ht="45" outlineLevel="6" x14ac:dyDescent="0.2">
      <c r="A206" s="99" t="s">
        <v>418</v>
      </c>
      <c r="B206" s="98" t="s">
        <v>903</v>
      </c>
      <c r="C206" s="99" t="s">
        <v>223</v>
      </c>
      <c r="D206" s="98" t="s">
        <v>287</v>
      </c>
      <c r="E206" s="99" t="s">
        <v>126</v>
      </c>
      <c r="F206" s="98" t="s">
        <v>226</v>
      </c>
      <c r="G206" s="99" t="s">
        <v>816</v>
      </c>
      <c r="H206" s="99" t="s">
        <v>742</v>
      </c>
      <c r="I206" s="100">
        <f>I207</f>
        <v>39000</v>
      </c>
      <c r="J206" s="54">
        <f>J207</f>
        <v>39000</v>
      </c>
      <c r="K206" s="54">
        <f>K207</f>
        <v>40000</v>
      </c>
      <c r="L206" s="35"/>
      <c r="M206" s="35"/>
      <c r="N206" s="36"/>
      <c r="O206" s="37"/>
    </row>
    <row r="207" spans="1:17" ht="15" outlineLevel="7" x14ac:dyDescent="0.2">
      <c r="A207" s="99" t="s">
        <v>419</v>
      </c>
      <c r="B207" s="98" t="s">
        <v>906</v>
      </c>
      <c r="C207" s="99" t="s">
        <v>223</v>
      </c>
      <c r="D207" s="98" t="s">
        <v>287</v>
      </c>
      <c r="E207" s="99" t="s">
        <v>126</v>
      </c>
      <c r="F207" s="98" t="s">
        <v>226</v>
      </c>
      <c r="G207" s="99" t="s">
        <v>816</v>
      </c>
      <c r="H207" s="99" t="s">
        <v>743</v>
      </c>
      <c r="I207" s="100">
        <f>SUM(L207:O207)</f>
        <v>39000</v>
      </c>
      <c r="J207" s="57">
        <v>39000</v>
      </c>
      <c r="K207" s="58">
        <v>40000</v>
      </c>
      <c r="L207" s="35">
        <v>39000</v>
      </c>
      <c r="M207" s="35"/>
      <c r="N207" s="36"/>
      <c r="O207" s="38"/>
    </row>
    <row r="208" spans="1:17" ht="15" outlineLevel="1" x14ac:dyDescent="0.2">
      <c r="A208" s="99" t="s">
        <v>421</v>
      </c>
      <c r="B208" s="98" t="s">
        <v>155</v>
      </c>
      <c r="C208" s="99" t="s">
        <v>223</v>
      </c>
      <c r="D208" s="98" t="s">
        <v>40</v>
      </c>
      <c r="E208" s="99" t="s">
        <v>224</v>
      </c>
      <c r="F208" s="98" t="s">
        <v>224</v>
      </c>
      <c r="G208" s="99" t="s">
        <v>224</v>
      </c>
      <c r="H208" s="99" t="s">
        <v>224</v>
      </c>
      <c r="I208" s="100">
        <f>I209+I215</f>
        <v>1417100</v>
      </c>
      <c r="J208" s="55">
        <f>J209+J215</f>
        <v>1261100</v>
      </c>
      <c r="K208" s="55">
        <f>K209+K215</f>
        <v>1261100</v>
      </c>
      <c r="L208" s="35"/>
      <c r="M208" s="35"/>
      <c r="N208" s="36"/>
      <c r="O208" s="37"/>
    </row>
    <row r="209" spans="1:15" ht="15" outlineLevel="2" x14ac:dyDescent="0.2">
      <c r="A209" s="99" t="s">
        <v>422</v>
      </c>
      <c r="B209" s="98" t="s">
        <v>158</v>
      </c>
      <c r="C209" s="99" t="s">
        <v>223</v>
      </c>
      <c r="D209" s="98" t="s">
        <v>40</v>
      </c>
      <c r="E209" s="99" t="s">
        <v>159</v>
      </c>
      <c r="F209" s="98" t="s">
        <v>226</v>
      </c>
      <c r="G209" s="99" t="s">
        <v>224</v>
      </c>
      <c r="H209" s="99" t="s">
        <v>224</v>
      </c>
      <c r="I209" s="100">
        <f>I210</f>
        <v>761100</v>
      </c>
      <c r="J209" s="55">
        <f t="shared" ref="J209:K211" si="17">J210</f>
        <v>761100</v>
      </c>
      <c r="K209" s="55">
        <f t="shared" si="17"/>
        <v>761100</v>
      </c>
      <c r="L209" s="35"/>
      <c r="M209" s="35"/>
      <c r="N209" s="36"/>
      <c r="O209" s="37"/>
    </row>
    <row r="210" spans="1:15" ht="45" outlineLevel="4" x14ac:dyDescent="0.2">
      <c r="A210" s="99" t="s">
        <v>423</v>
      </c>
      <c r="B210" s="98" t="s">
        <v>439</v>
      </c>
      <c r="C210" s="99" t="s">
        <v>223</v>
      </c>
      <c r="D210" s="98" t="s">
        <v>40</v>
      </c>
      <c r="E210" s="99" t="s">
        <v>159</v>
      </c>
      <c r="F210" s="98" t="s">
        <v>226</v>
      </c>
      <c r="G210" s="99" t="s">
        <v>786</v>
      </c>
      <c r="H210" s="99" t="s">
        <v>224</v>
      </c>
      <c r="I210" s="100">
        <f>I211</f>
        <v>761100</v>
      </c>
      <c r="J210" s="55">
        <f t="shared" si="17"/>
        <v>761100</v>
      </c>
      <c r="K210" s="55">
        <f t="shared" si="17"/>
        <v>761100</v>
      </c>
      <c r="L210" s="35"/>
      <c r="M210" s="35"/>
      <c r="N210" s="36"/>
      <c r="O210" s="37"/>
    </row>
    <row r="211" spans="1:15" ht="90" outlineLevel="5" x14ac:dyDescent="0.2">
      <c r="A211" s="99" t="s">
        <v>424</v>
      </c>
      <c r="B211" s="98" t="s">
        <v>441</v>
      </c>
      <c r="C211" s="99" t="s">
        <v>223</v>
      </c>
      <c r="D211" s="98" t="s">
        <v>40</v>
      </c>
      <c r="E211" s="99" t="s">
        <v>159</v>
      </c>
      <c r="F211" s="98" t="s">
        <v>226</v>
      </c>
      <c r="G211" s="99" t="s">
        <v>787</v>
      </c>
      <c r="H211" s="99" t="s">
        <v>224</v>
      </c>
      <c r="I211" s="100">
        <f>I212</f>
        <v>761100</v>
      </c>
      <c r="J211" s="55">
        <f t="shared" si="17"/>
        <v>761100</v>
      </c>
      <c r="K211" s="55">
        <f t="shared" si="17"/>
        <v>761100</v>
      </c>
      <c r="L211" s="35"/>
      <c r="M211" s="35"/>
      <c r="N211" s="36"/>
      <c r="O211" s="37"/>
    </row>
    <row r="212" spans="1:15" ht="105" outlineLevel="6" x14ac:dyDescent="0.2">
      <c r="A212" s="99" t="s">
        <v>425</v>
      </c>
      <c r="B212" s="98" t="s">
        <v>443</v>
      </c>
      <c r="C212" s="99" t="s">
        <v>223</v>
      </c>
      <c r="D212" s="98" t="s">
        <v>40</v>
      </c>
      <c r="E212" s="99" t="s">
        <v>159</v>
      </c>
      <c r="F212" s="98" t="s">
        <v>226</v>
      </c>
      <c r="G212" s="99" t="s">
        <v>788</v>
      </c>
      <c r="H212" s="99" t="s">
        <v>224</v>
      </c>
      <c r="I212" s="100">
        <f>I214</f>
        <v>761100</v>
      </c>
      <c r="J212" s="55">
        <f>J214</f>
        <v>761100</v>
      </c>
      <c r="K212" s="55">
        <f>K214</f>
        <v>761100</v>
      </c>
      <c r="L212" s="35"/>
      <c r="M212" s="35"/>
      <c r="N212" s="36"/>
      <c r="O212" s="37"/>
    </row>
    <row r="213" spans="1:15" ht="30" outlineLevel="6" x14ac:dyDescent="0.2">
      <c r="A213" s="99" t="s">
        <v>426</v>
      </c>
      <c r="B213" s="98" t="s">
        <v>898</v>
      </c>
      <c r="C213" s="99" t="s">
        <v>223</v>
      </c>
      <c r="D213" s="98" t="s">
        <v>40</v>
      </c>
      <c r="E213" s="99" t="s">
        <v>159</v>
      </c>
      <c r="F213" s="98" t="s">
        <v>226</v>
      </c>
      <c r="G213" s="99" t="s">
        <v>788</v>
      </c>
      <c r="H213" s="99" t="s">
        <v>554</v>
      </c>
      <c r="I213" s="100">
        <f>I214</f>
        <v>761100</v>
      </c>
      <c r="J213" s="54">
        <f>J214</f>
        <v>761100</v>
      </c>
      <c r="K213" s="54">
        <f>K214</f>
        <v>761100</v>
      </c>
      <c r="L213" s="35"/>
      <c r="M213" s="35"/>
      <c r="N213" s="36"/>
      <c r="O213" s="37"/>
    </row>
    <row r="214" spans="1:15" ht="30" outlineLevel="7" x14ac:dyDescent="0.2">
      <c r="A214" s="99" t="s">
        <v>428</v>
      </c>
      <c r="B214" s="98" t="s">
        <v>907</v>
      </c>
      <c r="C214" s="99" t="s">
        <v>223</v>
      </c>
      <c r="D214" s="98" t="s">
        <v>40</v>
      </c>
      <c r="E214" s="99" t="s">
        <v>159</v>
      </c>
      <c r="F214" s="98" t="s">
        <v>226</v>
      </c>
      <c r="G214" s="99" t="s">
        <v>788</v>
      </c>
      <c r="H214" s="99" t="s">
        <v>565</v>
      </c>
      <c r="I214" s="100">
        <f>SUM(L214:O214)</f>
        <v>761100</v>
      </c>
      <c r="J214" s="57">
        <v>761100</v>
      </c>
      <c r="K214" s="58">
        <v>761100</v>
      </c>
      <c r="L214" s="35">
        <v>761100</v>
      </c>
      <c r="M214" s="35"/>
      <c r="N214" s="36"/>
      <c r="O214" s="38"/>
    </row>
    <row r="215" spans="1:15" ht="15" outlineLevel="2" x14ac:dyDescent="0.2">
      <c r="A215" s="99" t="s">
        <v>429</v>
      </c>
      <c r="B215" s="98" t="s">
        <v>164</v>
      </c>
      <c r="C215" s="99" t="s">
        <v>223</v>
      </c>
      <c r="D215" s="98" t="s">
        <v>40</v>
      </c>
      <c r="E215" s="99" t="s">
        <v>165</v>
      </c>
      <c r="F215" s="98" t="s">
        <v>258</v>
      </c>
      <c r="G215" s="99" t="s">
        <v>224</v>
      </c>
      <c r="H215" s="99" t="s">
        <v>224</v>
      </c>
      <c r="I215" s="100">
        <f t="shared" ref="I215:K217" si="18">I216</f>
        <v>656000</v>
      </c>
      <c r="J215" s="55">
        <f t="shared" si="18"/>
        <v>500000</v>
      </c>
      <c r="K215" s="55">
        <f t="shared" si="18"/>
        <v>500000</v>
      </c>
      <c r="L215" s="35"/>
      <c r="M215" s="35"/>
      <c r="N215" s="36"/>
      <c r="O215" s="37"/>
    </row>
    <row r="216" spans="1:15" ht="30" outlineLevel="4" x14ac:dyDescent="0.2">
      <c r="A216" s="99" t="s">
        <v>430</v>
      </c>
      <c r="B216" s="98" t="s">
        <v>368</v>
      </c>
      <c r="C216" s="99" t="s">
        <v>223</v>
      </c>
      <c r="D216" s="98" t="s">
        <v>40</v>
      </c>
      <c r="E216" s="99" t="s">
        <v>165</v>
      </c>
      <c r="F216" s="98" t="s">
        <v>258</v>
      </c>
      <c r="G216" s="99" t="s">
        <v>826</v>
      </c>
      <c r="H216" s="99" t="s">
        <v>224</v>
      </c>
      <c r="I216" s="100">
        <f t="shared" si="18"/>
        <v>656000</v>
      </c>
      <c r="J216" s="55">
        <f t="shared" si="18"/>
        <v>500000</v>
      </c>
      <c r="K216" s="55">
        <f t="shared" si="18"/>
        <v>500000</v>
      </c>
      <c r="L216" s="35"/>
      <c r="M216" s="35"/>
      <c r="N216" s="36"/>
      <c r="O216" s="37"/>
    </row>
    <row r="217" spans="1:15" ht="60" outlineLevel="5" x14ac:dyDescent="0.2">
      <c r="A217" s="99" t="s">
        <v>431</v>
      </c>
      <c r="B217" s="98" t="s">
        <v>450</v>
      </c>
      <c r="C217" s="99" t="s">
        <v>223</v>
      </c>
      <c r="D217" s="98" t="s">
        <v>40</v>
      </c>
      <c r="E217" s="99" t="s">
        <v>165</v>
      </c>
      <c r="F217" s="98" t="s">
        <v>258</v>
      </c>
      <c r="G217" s="99" t="s">
        <v>832</v>
      </c>
      <c r="H217" s="99" t="s">
        <v>224</v>
      </c>
      <c r="I217" s="100">
        <f t="shared" si="18"/>
        <v>656000</v>
      </c>
      <c r="J217" s="54">
        <f t="shared" si="18"/>
        <v>500000</v>
      </c>
      <c r="K217" s="54">
        <f t="shared" si="18"/>
        <v>500000</v>
      </c>
      <c r="L217" s="35"/>
      <c r="M217" s="35"/>
      <c r="N217" s="36"/>
      <c r="O217" s="37"/>
    </row>
    <row r="218" spans="1:15" ht="75" outlineLevel="6" x14ac:dyDescent="0.2">
      <c r="A218" s="99" t="s">
        <v>432</v>
      </c>
      <c r="B218" s="98" t="s">
        <v>457</v>
      </c>
      <c r="C218" s="99" t="s">
        <v>223</v>
      </c>
      <c r="D218" s="98" t="s">
        <v>40</v>
      </c>
      <c r="E218" s="99" t="s">
        <v>165</v>
      </c>
      <c r="F218" s="98" t="s">
        <v>258</v>
      </c>
      <c r="G218" s="99" t="s">
        <v>833</v>
      </c>
      <c r="H218" s="99" t="s">
        <v>224</v>
      </c>
      <c r="I218" s="100">
        <f>I220</f>
        <v>656000</v>
      </c>
      <c r="J218" s="55">
        <f>J220</f>
        <v>500000</v>
      </c>
      <c r="K218" s="55">
        <f>K220</f>
        <v>500000</v>
      </c>
      <c r="L218" s="35"/>
      <c r="M218" s="35"/>
      <c r="N218" s="36"/>
      <c r="O218" s="37"/>
    </row>
    <row r="219" spans="1:15" ht="30" outlineLevel="6" x14ac:dyDescent="0.2">
      <c r="A219" s="99" t="s">
        <v>434</v>
      </c>
      <c r="B219" s="98" t="s">
        <v>898</v>
      </c>
      <c r="C219" s="99" t="s">
        <v>223</v>
      </c>
      <c r="D219" s="98" t="s">
        <v>40</v>
      </c>
      <c r="E219" s="99" t="s">
        <v>165</v>
      </c>
      <c r="F219" s="98" t="s">
        <v>258</v>
      </c>
      <c r="G219" s="99" t="s">
        <v>833</v>
      </c>
      <c r="H219" s="99" t="s">
        <v>554</v>
      </c>
      <c r="I219" s="100">
        <f>I220</f>
        <v>656000</v>
      </c>
      <c r="J219" s="54">
        <f>J220</f>
        <v>500000</v>
      </c>
      <c r="K219" s="54">
        <f>K220</f>
        <v>500000</v>
      </c>
      <c r="L219" s="35"/>
      <c r="M219" s="35"/>
      <c r="N219" s="36"/>
      <c r="O219" s="37"/>
    </row>
    <row r="220" spans="1:15" ht="30" outlineLevel="7" x14ac:dyDescent="0.2">
      <c r="A220" s="99" t="s">
        <v>435</v>
      </c>
      <c r="B220" s="98" t="s">
        <v>908</v>
      </c>
      <c r="C220" s="99" t="s">
        <v>223</v>
      </c>
      <c r="D220" s="98" t="s">
        <v>40</v>
      </c>
      <c r="E220" s="99" t="s">
        <v>165</v>
      </c>
      <c r="F220" s="98" t="s">
        <v>258</v>
      </c>
      <c r="G220" s="99" t="s">
        <v>833</v>
      </c>
      <c r="H220" s="99" t="s">
        <v>575</v>
      </c>
      <c r="I220" s="100">
        <f>SUM(L220:O220)</f>
        <v>656000</v>
      </c>
      <c r="J220" s="57">
        <v>500000</v>
      </c>
      <c r="K220" s="58">
        <v>500000</v>
      </c>
      <c r="L220" s="35">
        <v>656000</v>
      </c>
      <c r="M220" s="35"/>
      <c r="N220" s="36"/>
      <c r="O220" s="38"/>
    </row>
    <row r="221" spans="1:15" ht="15" outlineLevel="1" x14ac:dyDescent="0.2">
      <c r="A221" s="99" t="s">
        <v>436</v>
      </c>
      <c r="B221" s="98" t="s">
        <v>173</v>
      </c>
      <c r="C221" s="99" t="s">
        <v>223</v>
      </c>
      <c r="D221" s="98" t="s">
        <v>43</v>
      </c>
      <c r="E221" s="99" t="s">
        <v>224</v>
      </c>
      <c r="F221" s="98" t="s">
        <v>224</v>
      </c>
      <c r="G221" s="99" t="s">
        <v>224</v>
      </c>
      <c r="H221" s="99" t="s">
        <v>224</v>
      </c>
      <c r="I221" s="100">
        <f t="shared" ref="I221:K223" si="19">I222</f>
        <v>2847000</v>
      </c>
      <c r="J221" s="55">
        <f t="shared" si="19"/>
        <v>2847000</v>
      </c>
      <c r="K221" s="55">
        <f t="shared" si="19"/>
        <v>2847000</v>
      </c>
      <c r="L221" s="35"/>
      <c r="M221" s="35"/>
      <c r="N221" s="36"/>
      <c r="O221" s="37"/>
    </row>
    <row r="222" spans="1:15" ht="15" outlineLevel="2" x14ac:dyDescent="0.2">
      <c r="A222" s="99" t="s">
        <v>437</v>
      </c>
      <c r="B222" s="98" t="s">
        <v>179</v>
      </c>
      <c r="C222" s="99" t="s">
        <v>223</v>
      </c>
      <c r="D222" s="98" t="s">
        <v>43</v>
      </c>
      <c r="E222" s="99" t="s">
        <v>180</v>
      </c>
      <c r="F222" s="98" t="s">
        <v>338</v>
      </c>
      <c r="G222" s="99" t="s">
        <v>224</v>
      </c>
      <c r="H222" s="99" t="s">
        <v>224</v>
      </c>
      <c r="I222" s="100">
        <f t="shared" si="19"/>
        <v>2847000</v>
      </c>
      <c r="J222" s="55">
        <f t="shared" si="19"/>
        <v>2847000</v>
      </c>
      <c r="K222" s="55">
        <f t="shared" si="19"/>
        <v>2847000</v>
      </c>
      <c r="L222" s="35"/>
      <c r="M222" s="35"/>
      <c r="N222" s="36"/>
      <c r="O222" s="37"/>
    </row>
    <row r="223" spans="1:15" ht="45" outlineLevel="4" x14ac:dyDescent="0.2">
      <c r="A223" s="99" t="s">
        <v>438</v>
      </c>
      <c r="B223" s="98" t="s">
        <v>352</v>
      </c>
      <c r="C223" s="99" t="s">
        <v>223</v>
      </c>
      <c r="D223" s="98" t="s">
        <v>43</v>
      </c>
      <c r="E223" s="99" t="s">
        <v>180</v>
      </c>
      <c r="F223" s="98" t="s">
        <v>338</v>
      </c>
      <c r="G223" s="99" t="s">
        <v>817</v>
      </c>
      <c r="H223" s="99" t="s">
        <v>224</v>
      </c>
      <c r="I223" s="100">
        <f t="shared" si="19"/>
        <v>2847000</v>
      </c>
      <c r="J223" s="55">
        <f t="shared" si="19"/>
        <v>2847000</v>
      </c>
      <c r="K223" s="55">
        <f t="shared" si="19"/>
        <v>2847000</v>
      </c>
      <c r="L223" s="35"/>
      <c r="M223" s="35"/>
      <c r="N223" s="36"/>
      <c r="O223" s="37"/>
    </row>
    <row r="224" spans="1:15" ht="75" outlineLevel="5" x14ac:dyDescent="0.2">
      <c r="A224" s="99" t="s">
        <v>440</v>
      </c>
      <c r="B224" s="98" t="s">
        <v>464</v>
      </c>
      <c r="C224" s="99" t="s">
        <v>223</v>
      </c>
      <c r="D224" s="98" t="s">
        <v>43</v>
      </c>
      <c r="E224" s="99" t="s">
        <v>180</v>
      </c>
      <c r="F224" s="98" t="s">
        <v>338</v>
      </c>
      <c r="G224" s="99" t="s">
        <v>821</v>
      </c>
      <c r="H224" s="99" t="s">
        <v>224</v>
      </c>
      <c r="I224" s="100">
        <f>I225+I228+I231+I234</f>
        <v>2847000</v>
      </c>
      <c r="J224" s="54">
        <f>J225+J228+J231+J234</f>
        <v>2847000</v>
      </c>
      <c r="K224" s="54">
        <f>K225+K228+K231+K234</f>
        <v>2847000</v>
      </c>
      <c r="L224" s="35"/>
      <c r="M224" s="35"/>
      <c r="N224" s="36"/>
      <c r="O224" s="37"/>
    </row>
    <row r="225" spans="1:17" ht="105" outlineLevel="6" x14ac:dyDescent="0.2">
      <c r="A225" s="99" t="s">
        <v>442</v>
      </c>
      <c r="B225" s="98" t="s">
        <v>468</v>
      </c>
      <c r="C225" s="99" t="s">
        <v>223</v>
      </c>
      <c r="D225" s="98" t="s">
        <v>43</v>
      </c>
      <c r="E225" s="99" t="s">
        <v>180</v>
      </c>
      <c r="F225" s="98" t="s">
        <v>338</v>
      </c>
      <c r="G225" s="99" t="s">
        <v>822</v>
      </c>
      <c r="H225" s="99" t="s">
        <v>224</v>
      </c>
      <c r="I225" s="100">
        <f>I227</f>
        <v>2353000</v>
      </c>
      <c r="J225" s="55">
        <f>J227</f>
        <v>2353000</v>
      </c>
      <c r="K225" s="55">
        <f>K227</f>
        <v>2353000</v>
      </c>
      <c r="L225" s="35"/>
      <c r="M225" s="35"/>
      <c r="N225" s="36"/>
      <c r="O225" s="37"/>
    </row>
    <row r="226" spans="1:17" ht="45" outlineLevel="6" x14ac:dyDescent="0.2">
      <c r="A226" s="99" t="s">
        <v>444</v>
      </c>
      <c r="B226" s="98" t="s">
        <v>903</v>
      </c>
      <c r="C226" s="99" t="s">
        <v>223</v>
      </c>
      <c r="D226" s="98" t="s">
        <v>43</v>
      </c>
      <c r="E226" s="99" t="s">
        <v>180</v>
      </c>
      <c r="F226" s="98" t="s">
        <v>338</v>
      </c>
      <c r="G226" s="99" t="s">
        <v>822</v>
      </c>
      <c r="H226" s="99" t="s">
        <v>742</v>
      </c>
      <c r="I226" s="100">
        <f>I227</f>
        <v>2353000</v>
      </c>
      <c r="J226" s="54">
        <f>J227</f>
        <v>2353000</v>
      </c>
      <c r="K226" s="54">
        <f>K227</f>
        <v>2353000</v>
      </c>
      <c r="L226" s="35"/>
      <c r="M226" s="35"/>
      <c r="N226" s="36"/>
      <c r="O226" s="37"/>
    </row>
    <row r="227" spans="1:17" ht="15" outlineLevel="7" x14ac:dyDescent="0.2">
      <c r="A227" s="99" t="s">
        <v>446</v>
      </c>
      <c r="B227" s="98" t="s">
        <v>906</v>
      </c>
      <c r="C227" s="99" t="s">
        <v>223</v>
      </c>
      <c r="D227" s="98" t="s">
        <v>43</v>
      </c>
      <c r="E227" s="99" t="s">
        <v>180</v>
      </c>
      <c r="F227" s="98" t="s">
        <v>338</v>
      </c>
      <c r="G227" s="99" t="s">
        <v>822</v>
      </c>
      <c r="H227" s="99" t="s">
        <v>743</v>
      </c>
      <c r="I227" s="100">
        <f>SUM(L227:O227)</f>
        <v>2353000</v>
      </c>
      <c r="J227" s="57">
        <v>2353000</v>
      </c>
      <c r="K227" s="58">
        <v>2353000</v>
      </c>
      <c r="L227" s="35">
        <v>2353000</v>
      </c>
      <c r="M227" s="35"/>
      <c r="N227" s="36"/>
      <c r="O227" s="38"/>
    </row>
    <row r="228" spans="1:17" ht="150" outlineLevel="6" x14ac:dyDescent="0.2">
      <c r="A228" s="99" t="s">
        <v>447</v>
      </c>
      <c r="B228" s="103" t="s">
        <v>471</v>
      </c>
      <c r="C228" s="99" t="s">
        <v>223</v>
      </c>
      <c r="D228" s="98" t="s">
        <v>43</v>
      </c>
      <c r="E228" s="99" t="s">
        <v>180</v>
      </c>
      <c r="F228" s="98" t="s">
        <v>338</v>
      </c>
      <c r="G228" s="99" t="s">
        <v>823</v>
      </c>
      <c r="H228" s="99" t="s">
        <v>224</v>
      </c>
      <c r="I228" s="100">
        <f>I230</f>
        <v>94000</v>
      </c>
      <c r="J228" s="55">
        <f>J230</f>
        <v>94000</v>
      </c>
      <c r="K228" s="55">
        <f>K230</f>
        <v>94000</v>
      </c>
      <c r="L228" s="35"/>
      <c r="M228" s="35"/>
      <c r="N228" s="36"/>
      <c r="O228" s="37"/>
    </row>
    <row r="229" spans="1:17" ht="45" outlineLevel="6" x14ac:dyDescent="0.2">
      <c r="A229" s="99" t="s">
        <v>448</v>
      </c>
      <c r="B229" s="103" t="s">
        <v>903</v>
      </c>
      <c r="C229" s="99" t="s">
        <v>223</v>
      </c>
      <c r="D229" s="98" t="s">
        <v>43</v>
      </c>
      <c r="E229" s="99" t="s">
        <v>180</v>
      </c>
      <c r="F229" s="98" t="s">
        <v>338</v>
      </c>
      <c r="G229" s="99" t="s">
        <v>823</v>
      </c>
      <c r="H229" s="99" t="s">
        <v>742</v>
      </c>
      <c r="I229" s="100">
        <f>I230</f>
        <v>94000</v>
      </c>
      <c r="J229" s="54">
        <f>J230</f>
        <v>94000</v>
      </c>
      <c r="K229" s="54">
        <f>K230</f>
        <v>94000</v>
      </c>
      <c r="L229" s="35"/>
      <c r="M229" s="35"/>
      <c r="N229" s="36"/>
      <c r="O229" s="37"/>
    </row>
    <row r="230" spans="1:17" ht="15" outlineLevel="7" x14ac:dyDescent="0.2">
      <c r="A230" s="99" t="s">
        <v>449</v>
      </c>
      <c r="B230" s="98" t="s">
        <v>906</v>
      </c>
      <c r="C230" s="99" t="s">
        <v>223</v>
      </c>
      <c r="D230" s="98" t="s">
        <v>43</v>
      </c>
      <c r="E230" s="99" t="s">
        <v>180</v>
      </c>
      <c r="F230" s="98" t="s">
        <v>338</v>
      </c>
      <c r="G230" s="99" t="s">
        <v>823</v>
      </c>
      <c r="H230" s="99" t="s">
        <v>743</v>
      </c>
      <c r="I230" s="100">
        <f>SUM(L230:O230)</f>
        <v>94000</v>
      </c>
      <c r="J230" s="57">
        <v>94000</v>
      </c>
      <c r="K230" s="58">
        <v>94000</v>
      </c>
      <c r="L230" s="35">
        <v>94000</v>
      </c>
      <c r="M230" s="35"/>
      <c r="N230" s="36"/>
      <c r="O230" s="38"/>
    </row>
    <row r="231" spans="1:17" ht="75" outlineLevel="6" x14ac:dyDescent="0.2">
      <c r="A231" s="99" t="s">
        <v>451</v>
      </c>
      <c r="B231" s="98" t="s">
        <v>474</v>
      </c>
      <c r="C231" s="99" t="s">
        <v>223</v>
      </c>
      <c r="D231" s="98" t="s">
        <v>43</v>
      </c>
      <c r="E231" s="99" t="s">
        <v>180</v>
      </c>
      <c r="F231" s="98" t="s">
        <v>338</v>
      </c>
      <c r="G231" s="99" t="s">
        <v>824</v>
      </c>
      <c r="H231" s="99" t="s">
        <v>224</v>
      </c>
      <c r="I231" s="100">
        <f>I233</f>
        <v>385000</v>
      </c>
      <c r="J231" s="55">
        <f>J233</f>
        <v>385000</v>
      </c>
      <c r="K231" s="55">
        <f>K233</f>
        <v>385000</v>
      </c>
      <c r="L231" s="35"/>
      <c r="M231" s="35"/>
      <c r="N231" s="36"/>
      <c r="O231" s="37"/>
    </row>
    <row r="232" spans="1:17" ht="45" outlineLevel="6" x14ac:dyDescent="0.2">
      <c r="A232" s="99" t="s">
        <v>452</v>
      </c>
      <c r="B232" s="98" t="s">
        <v>896</v>
      </c>
      <c r="C232" s="99" t="s">
        <v>223</v>
      </c>
      <c r="D232" s="98" t="s">
        <v>43</v>
      </c>
      <c r="E232" s="99" t="s">
        <v>180</v>
      </c>
      <c r="F232" s="98" t="s">
        <v>338</v>
      </c>
      <c r="G232" s="99" t="s">
        <v>824</v>
      </c>
      <c r="H232" s="99" t="s">
        <v>423</v>
      </c>
      <c r="I232" s="100">
        <f>I233</f>
        <v>385000</v>
      </c>
      <c r="J232" s="54">
        <f>J233</f>
        <v>385000</v>
      </c>
      <c r="K232" s="54">
        <f>K233</f>
        <v>385000</v>
      </c>
      <c r="L232" s="35"/>
      <c r="M232" s="35"/>
      <c r="N232" s="36"/>
      <c r="O232" s="37"/>
    </row>
    <row r="233" spans="1:17" ht="45" outlineLevel="7" x14ac:dyDescent="0.2">
      <c r="A233" s="99" t="s">
        <v>454</v>
      </c>
      <c r="B233" s="98" t="s">
        <v>897</v>
      </c>
      <c r="C233" s="99" t="s">
        <v>223</v>
      </c>
      <c r="D233" s="98" t="s">
        <v>43</v>
      </c>
      <c r="E233" s="99" t="s">
        <v>180</v>
      </c>
      <c r="F233" s="98" t="s">
        <v>338</v>
      </c>
      <c r="G233" s="99" t="s">
        <v>824</v>
      </c>
      <c r="H233" s="99" t="s">
        <v>476</v>
      </c>
      <c r="I233" s="100">
        <f>SUM(L233:O233)</f>
        <v>385000</v>
      </c>
      <c r="J233" s="57">
        <v>385000</v>
      </c>
      <c r="K233" s="58">
        <v>385000</v>
      </c>
      <c r="L233" s="35">
        <v>385000</v>
      </c>
      <c r="M233" s="35"/>
      <c r="N233" s="36"/>
      <c r="O233" s="38"/>
    </row>
    <row r="234" spans="1:17" ht="90" outlineLevel="6" x14ac:dyDescent="0.2">
      <c r="A234" s="99" t="s">
        <v>455</v>
      </c>
      <c r="B234" s="98" t="s">
        <v>477</v>
      </c>
      <c r="C234" s="99" t="s">
        <v>223</v>
      </c>
      <c r="D234" s="98" t="s">
        <v>43</v>
      </c>
      <c r="E234" s="99" t="s">
        <v>180</v>
      </c>
      <c r="F234" s="98" t="s">
        <v>338</v>
      </c>
      <c r="G234" s="99" t="s">
        <v>825</v>
      </c>
      <c r="H234" s="99" t="s">
        <v>224</v>
      </c>
      <c r="I234" s="100">
        <f>I236</f>
        <v>15000</v>
      </c>
      <c r="J234" s="55">
        <f>J236</f>
        <v>15000</v>
      </c>
      <c r="K234" s="55">
        <f>K236</f>
        <v>15000</v>
      </c>
      <c r="L234" s="35"/>
      <c r="M234" s="35"/>
      <c r="N234" s="36"/>
      <c r="O234" s="37"/>
    </row>
    <row r="235" spans="1:17" ht="45" outlineLevel="6" x14ac:dyDescent="0.2">
      <c r="A235" s="99" t="s">
        <v>456</v>
      </c>
      <c r="B235" s="98" t="s">
        <v>896</v>
      </c>
      <c r="C235" s="99" t="s">
        <v>223</v>
      </c>
      <c r="D235" s="98" t="s">
        <v>43</v>
      </c>
      <c r="E235" s="99" t="s">
        <v>180</v>
      </c>
      <c r="F235" s="98" t="s">
        <v>338</v>
      </c>
      <c r="G235" s="99" t="s">
        <v>825</v>
      </c>
      <c r="H235" s="99" t="s">
        <v>423</v>
      </c>
      <c r="I235" s="100">
        <f>I236</f>
        <v>15000</v>
      </c>
      <c r="J235" s="54">
        <f>J236</f>
        <v>15000</v>
      </c>
      <c r="K235" s="54">
        <f>K236</f>
        <v>15000</v>
      </c>
      <c r="L235" s="35"/>
      <c r="M235" s="35"/>
      <c r="N235" s="36"/>
      <c r="O235" s="37"/>
    </row>
    <row r="236" spans="1:17" ht="45" outlineLevel="7" x14ac:dyDescent="0.2">
      <c r="A236" s="99" t="s">
        <v>458</v>
      </c>
      <c r="B236" s="98" t="s">
        <v>897</v>
      </c>
      <c r="C236" s="99" t="s">
        <v>223</v>
      </c>
      <c r="D236" s="98" t="s">
        <v>43</v>
      </c>
      <c r="E236" s="99" t="s">
        <v>180</v>
      </c>
      <c r="F236" s="98" t="s">
        <v>338</v>
      </c>
      <c r="G236" s="99" t="s">
        <v>825</v>
      </c>
      <c r="H236" s="99" t="s">
        <v>476</v>
      </c>
      <c r="I236" s="100">
        <f>SUM(L236:O236)</f>
        <v>15000</v>
      </c>
      <c r="J236" s="57">
        <v>15000</v>
      </c>
      <c r="K236" s="58">
        <v>15000</v>
      </c>
      <c r="L236" s="35">
        <v>15000</v>
      </c>
      <c r="M236" s="35"/>
      <c r="N236" s="36"/>
      <c r="O236" s="38"/>
    </row>
    <row r="237" spans="1:17" ht="15" x14ac:dyDescent="0.2">
      <c r="A237" s="99" t="s">
        <v>459</v>
      </c>
      <c r="B237" s="98" t="s">
        <v>481</v>
      </c>
      <c r="C237" s="99" t="s">
        <v>480</v>
      </c>
      <c r="D237" s="98" t="s">
        <v>224</v>
      </c>
      <c r="E237" s="99" t="s">
        <v>224</v>
      </c>
      <c r="F237" s="98" t="s">
        <v>224</v>
      </c>
      <c r="G237" s="99" t="s">
        <v>224</v>
      </c>
      <c r="H237" s="99" t="s">
        <v>224</v>
      </c>
      <c r="I237" s="100">
        <f>I238</f>
        <v>4062200</v>
      </c>
      <c r="J237" s="55">
        <f>J238</f>
        <v>4062200</v>
      </c>
      <c r="K237" s="55">
        <f>K238</f>
        <v>4062200</v>
      </c>
      <c r="L237" s="35">
        <f t="shared" ref="L237:Q237" si="20">SUM(L238:L263)</f>
        <v>4062200</v>
      </c>
      <c r="M237" s="35">
        <f t="shared" si="20"/>
        <v>0</v>
      </c>
      <c r="N237" s="35">
        <f t="shared" si="20"/>
        <v>0</v>
      </c>
      <c r="O237" s="35">
        <f t="shared" si="20"/>
        <v>0</v>
      </c>
      <c r="P237" s="35">
        <f t="shared" si="20"/>
        <v>0</v>
      </c>
      <c r="Q237" s="35">
        <f t="shared" si="20"/>
        <v>0</v>
      </c>
    </row>
    <row r="238" spans="1:17" ht="15" outlineLevel="1" x14ac:dyDescent="0.2">
      <c r="A238" s="99" t="s">
        <v>460</v>
      </c>
      <c r="B238" s="98" t="s">
        <v>18</v>
      </c>
      <c r="C238" s="99" t="s">
        <v>480</v>
      </c>
      <c r="D238" s="98" t="s">
        <v>226</v>
      </c>
      <c r="E238" s="99" t="s">
        <v>224</v>
      </c>
      <c r="F238" s="98" t="s">
        <v>224</v>
      </c>
      <c r="G238" s="99" t="s">
        <v>224</v>
      </c>
      <c r="H238" s="99" t="s">
        <v>224</v>
      </c>
      <c r="I238" s="100">
        <f>I239+I252</f>
        <v>4062200</v>
      </c>
      <c r="J238" s="55">
        <f>J239+J252</f>
        <v>4062200</v>
      </c>
      <c r="K238" s="55">
        <f>K239+K252</f>
        <v>4062200</v>
      </c>
      <c r="L238" s="35"/>
      <c r="M238" s="35"/>
      <c r="N238" s="36"/>
      <c r="O238" s="37"/>
    </row>
    <row r="239" spans="1:17" ht="60" outlineLevel="2" x14ac:dyDescent="0.2">
      <c r="A239" s="99" t="s">
        <v>461</v>
      </c>
      <c r="B239" s="98" t="s">
        <v>22</v>
      </c>
      <c r="C239" s="99" t="s">
        <v>480</v>
      </c>
      <c r="D239" s="98" t="s">
        <v>226</v>
      </c>
      <c r="E239" s="99" t="s">
        <v>21</v>
      </c>
      <c r="F239" s="98" t="s">
        <v>258</v>
      </c>
      <c r="G239" s="99" t="s">
        <v>224</v>
      </c>
      <c r="H239" s="99" t="s">
        <v>224</v>
      </c>
      <c r="I239" s="100">
        <f t="shared" ref="I239:K240" si="21">I240</f>
        <v>3963200</v>
      </c>
      <c r="J239" s="55">
        <f t="shared" si="21"/>
        <v>3963200</v>
      </c>
      <c r="K239" s="55">
        <f t="shared" si="21"/>
        <v>3963200</v>
      </c>
      <c r="L239" s="35"/>
      <c r="M239" s="35"/>
      <c r="N239" s="36"/>
      <c r="O239" s="37"/>
    </row>
    <row r="240" spans="1:17" ht="30" outlineLevel="4" x14ac:dyDescent="0.2">
      <c r="A240" s="99" t="s">
        <v>462</v>
      </c>
      <c r="B240" s="98" t="s">
        <v>485</v>
      </c>
      <c r="C240" s="99" t="s">
        <v>480</v>
      </c>
      <c r="D240" s="98" t="s">
        <v>226</v>
      </c>
      <c r="E240" s="99" t="s">
        <v>21</v>
      </c>
      <c r="F240" s="98" t="s">
        <v>258</v>
      </c>
      <c r="G240" s="99" t="s">
        <v>870</v>
      </c>
      <c r="H240" s="99" t="s">
        <v>224</v>
      </c>
      <c r="I240" s="100">
        <f t="shared" si="21"/>
        <v>3963200</v>
      </c>
      <c r="J240" s="55">
        <f t="shared" si="21"/>
        <v>3963200</v>
      </c>
      <c r="K240" s="55">
        <f t="shared" si="21"/>
        <v>3963200</v>
      </c>
      <c r="L240" s="35"/>
      <c r="M240" s="35"/>
      <c r="N240" s="36"/>
      <c r="O240" s="37"/>
    </row>
    <row r="241" spans="1:15" ht="30" outlineLevel="5" x14ac:dyDescent="0.2">
      <c r="A241" s="99" t="s">
        <v>463</v>
      </c>
      <c r="B241" s="98" t="s">
        <v>487</v>
      </c>
      <c r="C241" s="99" t="s">
        <v>480</v>
      </c>
      <c r="D241" s="98" t="s">
        <v>226</v>
      </c>
      <c r="E241" s="99" t="s">
        <v>21</v>
      </c>
      <c r="F241" s="98" t="s">
        <v>258</v>
      </c>
      <c r="G241" s="99" t="s">
        <v>871</v>
      </c>
      <c r="H241" s="99" t="s">
        <v>224</v>
      </c>
      <c r="I241" s="100">
        <f>I242+I245</f>
        <v>3963200</v>
      </c>
      <c r="J241" s="55">
        <f>J242+J245</f>
        <v>3963200</v>
      </c>
      <c r="K241" s="55">
        <f>K242+K245</f>
        <v>3963200</v>
      </c>
      <c r="L241" s="35"/>
      <c r="M241" s="35"/>
      <c r="N241" s="36"/>
      <c r="O241" s="37"/>
    </row>
    <row r="242" spans="1:15" ht="75" outlineLevel="6" x14ac:dyDescent="0.2">
      <c r="A242" s="99" t="s">
        <v>465</v>
      </c>
      <c r="B242" s="98" t="s">
        <v>925</v>
      </c>
      <c r="C242" s="99" t="s">
        <v>480</v>
      </c>
      <c r="D242" s="98" t="s">
        <v>226</v>
      </c>
      <c r="E242" s="99" t="s">
        <v>21</v>
      </c>
      <c r="F242" s="98" t="s">
        <v>258</v>
      </c>
      <c r="G242" s="99" t="s">
        <v>872</v>
      </c>
      <c r="H242" s="99" t="s">
        <v>224</v>
      </c>
      <c r="I242" s="100">
        <f>I244</f>
        <v>982800</v>
      </c>
      <c r="J242" s="55">
        <f>J244</f>
        <v>982800</v>
      </c>
      <c r="K242" s="55">
        <f>K244</f>
        <v>982800</v>
      </c>
      <c r="L242" s="35"/>
      <c r="M242" s="35"/>
      <c r="N242" s="36"/>
      <c r="O242" s="37"/>
    </row>
    <row r="243" spans="1:15" ht="90" outlineLevel="6" x14ac:dyDescent="0.2">
      <c r="A243" s="99" t="s">
        <v>466</v>
      </c>
      <c r="B243" s="98" t="s">
        <v>894</v>
      </c>
      <c r="C243" s="99" t="s">
        <v>480</v>
      </c>
      <c r="D243" s="98" t="s">
        <v>226</v>
      </c>
      <c r="E243" s="99" t="s">
        <v>21</v>
      </c>
      <c r="F243" s="98" t="s">
        <v>258</v>
      </c>
      <c r="G243" s="99" t="s">
        <v>872</v>
      </c>
      <c r="H243" s="99" t="s">
        <v>299</v>
      </c>
      <c r="I243" s="100">
        <f>I244</f>
        <v>982800</v>
      </c>
      <c r="J243" s="54">
        <f>J244</f>
        <v>982800</v>
      </c>
      <c r="K243" s="54">
        <f>K244</f>
        <v>982800</v>
      </c>
      <c r="L243" s="35"/>
      <c r="M243" s="35"/>
      <c r="N243" s="36"/>
      <c r="O243" s="37"/>
    </row>
    <row r="244" spans="1:15" ht="30" outlineLevel="7" x14ac:dyDescent="0.2">
      <c r="A244" s="99" t="s">
        <v>467</v>
      </c>
      <c r="B244" s="98" t="s">
        <v>895</v>
      </c>
      <c r="C244" s="99" t="s">
        <v>480</v>
      </c>
      <c r="D244" s="98" t="s">
        <v>226</v>
      </c>
      <c r="E244" s="99" t="s">
        <v>21</v>
      </c>
      <c r="F244" s="98" t="s">
        <v>258</v>
      </c>
      <c r="G244" s="99" t="s">
        <v>872</v>
      </c>
      <c r="H244" s="99" t="s">
        <v>324</v>
      </c>
      <c r="I244" s="100">
        <f>SUM(L244:O244)</f>
        <v>982800</v>
      </c>
      <c r="J244" s="57">
        <v>982800</v>
      </c>
      <c r="K244" s="58">
        <v>982800</v>
      </c>
      <c r="L244" s="35">
        <v>982800</v>
      </c>
      <c r="M244" s="35"/>
      <c r="N244" s="36"/>
      <c r="O244" s="38"/>
    </row>
    <row r="245" spans="1:15" ht="75" outlineLevel="6" x14ac:dyDescent="0.2">
      <c r="A245" s="99" t="s">
        <v>469</v>
      </c>
      <c r="B245" s="98" t="s">
        <v>495</v>
      </c>
      <c r="C245" s="99" t="s">
        <v>480</v>
      </c>
      <c r="D245" s="98" t="s">
        <v>226</v>
      </c>
      <c r="E245" s="99" t="s">
        <v>23</v>
      </c>
      <c r="F245" s="98" t="s">
        <v>258</v>
      </c>
      <c r="G245" s="99" t="s">
        <v>873</v>
      </c>
      <c r="H245" s="99" t="s">
        <v>224</v>
      </c>
      <c r="I245" s="100">
        <f>I247+I249+I251</f>
        <v>2980400</v>
      </c>
      <c r="J245" s="54">
        <f>J247+J249+J251</f>
        <v>2980400</v>
      </c>
      <c r="K245" s="54">
        <f>K247+K249+K251</f>
        <v>2980400</v>
      </c>
      <c r="L245" s="35"/>
      <c r="M245" s="35"/>
      <c r="N245" s="36"/>
      <c r="O245" s="37"/>
    </row>
    <row r="246" spans="1:15" ht="90" outlineLevel="6" x14ac:dyDescent="0.2">
      <c r="A246" s="99" t="s">
        <v>470</v>
      </c>
      <c r="B246" s="98" t="s">
        <v>894</v>
      </c>
      <c r="C246" s="99" t="s">
        <v>480</v>
      </c>
      <c r="D246" s="98" t="s">
        <v>226</v>
      </c>
      <c r="E246" s="99" t="s">
        <v>23</v>
      </c>
      <c r="F246" s="98" t="s">
        <v>258</v>
      </c>
      <c r="G246" s="99" t="s">
        <v>873</v>
      </c>
      <c r="H246" s="99" t="s">
        <v>299</v>
      </c>
      <c r="I246" s="100">
        <f>I247</f>
        <v>2546400</v>
      </c>
      <c r="J246" s="54">
        <f>J247</f>
        <v>2546400</v>
      </c>
      <c r="K246" s="54">
        <f>K247</f>
        <v>2546400</v>
      </c>
      <c r="L246" s="35"/>
      <c r="M246" s="35"/>
      <c r="N246" s="36"/>
      <c r="O246" s="37"/>
    </row>
    <row r="247" spans="1:15" ht="30" outlineLevel="7" x14ac:dyDescent="0.2">
      <c r="A247" s="99" t="s">
        <v>472</v>
      </c>
      <c r="B247" s="98" t="s">
        <v>895</v>
      </c>
      <c r="C247" s="99" t="s">
        <v>480</v>
      </c>
      <c r="D247" s="98" t="s">
        <v>226</v>
      </c>
      <c r="E247" s="99" t="s">
        <v>23</v>
      </c>
      <c r="F247" s="98" t="s">
        <v>258</v>
      </c>
      <c r="G247" s="99" t="s">
        <v>873</v>
      </c>
      <c r="H247" s="99" t="s">
        <v>324</v>
      </c>
      <c r="I247" s="100">
        <f>SUM(L247:O247)</f>
        <v>2546400</v>
      </c>
      <c r="J247" s="57">
        <v>2546400</v>
      </c>
      <c r="K247" s="58">
        <v>2546400</v>
      </c>
      <c r="L247" s="35">
        <v>2546400</v>
      </c>
      <c r="M247" s="35"/>
      <c r="N247" s="36"/>
      <c r="O247" s="38"/>
    </row>
    <row r="248" spans="1:15" ht="45" outlineLevel="7" x14ac:dyDescent="0.2">
      <c r="A248" s="99" t="s">
        <v>473</v>
      </c>
      <c r="B248" s="98" t="s">
        <v>896</v>
      </c>
      <c r="C248" s="99" t="s">
        <v>480</v>
      </c>
      <c r="D248" s="98" t="s">
        <v>226</v>
      </c>
      <c r="E248" s="99" t="s">
        <v>23</v>
      </c>
      <c r="F248" s="98" t="s">
        <v>258</v>
      </c>
      <c r="G248" s="99" t="s">
        <v>873</v>
      </c>
      <c r="H248" s="99" t="s">
        <v>423</v>
      </c>
      <c r="I248" s="100">
        <f>I249</f>
        <v>420000</v>
      </c>
      <c r="J248" s="54">
        <f>J249</f>
        <v>420000</v>
      </c>
      <c r="K248" s="54">
        <f>K249</f>
        <v>420000</v>
      </c>
      <c r="L248" s="35"/>
      <c r="M248" s="35"/>
      <c r="N248" s="36"/>
      <c r="O248" s="38"/>
    </row>
    <row r="249" spans="1:15" ht="45" outlineLevel="7" x14ac:dyDescent="0.2">
      <c r="A249" s="99" t="s">
        <v>475</v>
      </c>
      <c r="B249" s="98" t="s">
        <v>897</v>
      </c>
      <c r="C249" s="99" t="s">
        <v>480</v>
      </c>
      <c r="D249" s="98" t="s">
        <v>226</v>
      </c>
      <c r="E249" s="99" t="s">
        <v>23</v>
      </c>
      <c r="F249" s="98" t="s">
        <v>258</v>
      </c>
      <c r="G249" s="99" t="s">
        <v>873</v>
      </c>
      <c r="H249" s="99" t="s">
        <v>476</v>
      </c>
      <c r="I249" s="100">
        <f>SUM(L249:O249)</f>
        <v>420000</v>
      </c>
      <c r="J249" s="57">
        <v>420000</v>
      </c>
      <c r="K249" s="58">
        <v>420000</v>
      </c>
      <c r="L249" s="35">
        <v>420000</v>
      </c>
      <c r="M249" s="35"/>
      <c r="N249" s="36"/>
      <c r="O249" s="38"/>
    </row>
    <row r="250" spans="1:15" ht="15" outlineLevel="7" x14ac:dyDescent="0.2">
      <c r="A250" s="99" t="s">
        <v>476</v>
      </c>
      <c r="B250" s="98" t="s">
        <v>899</v>
      </c>
      <c r="C250" s="99" t="s">
        <v>480</v>
      </c>
      <c r="D250" s="98" t="s">
        <v>226</v>
      </c>
      <c r="E250" s="99"/>
      <c r="F250" s="98" t="s">
        <v>258</v>
      </c>
      <c r="G250" s="99" t="s">
        <v>873</v>
      </c>
      <c r="H250" s="99" t="s">
        <v>900</v>
      </c>
      <c r="I250" s="100">
        <f>I251</f>
        <v>14000</v>
      </c>
      <c r="J250" s="54">
        <f>J251</f>
        <v>14000</v>
      </c>
      <c r="K250" s="54">
        <f>K251</f>
        <v>14000</v>
      </c>
      <c r="L250" s="35"/>
      <c r="M250" s="35"/>
      <c r="N250" s="36"/>
      <c r="O250" s="38"/>
    </row>
    <row r="251" spans="1:15" ht="15" outlineLevel="7" x14ac:dyDescent="0.2">
      <c r="A251" s="99" t="s">
        <v>478</v>
      </c>
      <c r="B251" s="98" t="s">
        <v>901</v>
      </c>
      <c r="C251" s="99" t="s">
        <v>480</v>
      </c>
      <c r="D251" s="98" t="s">
        <v>226</v>
      </c>
      <c r="E251" s="99"/>
      <c r="F251" s="98" t="s">
        <v>258</v>
      </c>
      <c r="G251" s="99" t="s">
        <v>873</v>
      </c>
      <c r="H251" s="99" t="s">
        <v>902</v>
      </c>
      <c r="I251" s="100">
        <f>SUM(L251:O251)</f>
        <v>14000</v>
      </c>
      <c r="J251" s="57">
        <v>14000</v>
      </c>
      <c r="K251" s="58">
        <v>14000</v>
      </c>
      <c r="L251" s="35">
        <v>14000</v>
      </c>
      <c r="M251" s="35"/>
      <c r="N251" s="36"/>
      <c r="O251" s="38"/>
    </row>
    <row r="252" spans="1:15" ht="15" outlineLevel="2" x14ac:dyDescent="0.2">
      <c r="A252" s="99" t="s">
        <v>479</v>
      </c>
      <c r="B252" s="98" t="s">
        <v>38</v>
      </c>
      <c r="C252" s="99" t="s">
        <v>480</v>
      </c>
      <c r="D252" s="98" t="s">
        <v>226</v>
      </c>
      <c r="E252" s="99" t="s">
        <v>39</v>
      </c>
      <c r="F252" s="98" t="s">
        <v>51</v>
      </c>
      <c r="G252" s="99" t="s">
        <v>224</v>
      </c>
      <c r="H252" s="99" t="s">
        <v>224</v>
      </c>
      <c r="I252" s="100">
        <f t="shared" ref="I252:K253" si="22">I253</f>
        <v>99000</v>
      </c>
      <c r="J252" s="55">
        <f t="shared" si="22"/>
        <v>99000</v>
      </c>
      <c r="K252" s="55">
        <f t="shared" si="22"/>
        <v>99000</v>
      </c>
      <c r="L252" s="35"/>
      <c r="M252" s="35"/>
      <c r="N252" s="36"/>
      <c r="O252" s="37"/>
    </row>
    <row r="253" spans="1:15" ht="30" outlineLevel="4" x14ac:dyDescent="0.2">
      <c r="A253" s="99" t="s">
        <v>482</v>
      </c>
      <c r="B253" s="98" t="s">
        <v>485</v>
      </c>
      <c r="C253" s="99" t="s">
        <v>480</v>
      </c>
      <c r="D253" s="98" t="s">
        <v>226</v>
      </c>
      <c r="E253" s="99" t="s">
        <v>39</v>
      </c>
      <c r="F253" s="98" t="s">
        <v>51</v>
      </c>
      <c r="G253" s="99" t="s">
        <v>870</v>
      </c>
      <c r="H253" s="99" t="s">
        <v>224</v>
      </c>
      <c r="I253" s="100">
        <f t="shared" si="22"/>
        <v>99000</v>
      </c>
      <c r="J253" s="55">
        <f t="shared" si="22"/>
        <v>99000</v>
      </c>
      <c r="K253" s="55">
        <f t="shared" si="22"/>
        <v>99000</v>
      </c>
      <c r="L253" s="35"/>
      <c r="M253" s="35"/>
      <c r="N253" s="36"/>
      <c r="O253" s="37"/>
    </row>
    <row r="254" spans="1:15" ht="30" outlineLevel="5" x14ac:dyDescent="0.2">
      <c r="A254" s="99" t="s">
        <v>231</v>
      </c>
      <c r="B254" s="98" t="s">
        <v>487</v>
      </c>
      <c r="C254" s="99" t="s">
        <v>480</v>
      </c>
      <c r="D254" s="98" t="s">
        <v>226</v>
      </c>
      <c r="E254" s="99" t="s">
        <v>39</v>
      </c>
      <c r="F254" s="98" t="s">
        <v>51</v>
      </c>
      <c r="G254" s="99" t="s">
        <v>871</v>
      </c>
      <c r="H254" s="99" t="s">
        <v>224</v>
      </c>
      <c r="I254" s="100">
        <f>I255+I258+I261</f>
        <v>99000</v>
      </c>
      <c r="J254" s="55">
        <f>J255+J258+J261</f>
        <v>99000</v>
      </c>
      <c r="K254" s="55">
        <f>K255+K258+K261</f>
        <v>99000</v>
      </c>
      <c r="L254" s="35"/>
      <c r="M254" s="35"/>
      <c r="N254" s="36"/>
      <c r="O254" s="37"/>
    </row>
    <row r="255" spans="1:15" ht="75" outlineLevel="6" x14ac:dyDescent="0.2">
      <c r="A255" s="99" t="s">
        <v>483</v>
      </c>
      <c r="B255" s="98" t="s">
        <v>503</v>
      </c>
      <c r="C255" s="99" t="s">
        <v>480</v>
      </c>
      <c r="D255" s="98" t="s">
        <v>226</v>
      </c>
      <c r="E255" s="99" t="s">
        <v>39</v>
      </c>
      <c r="F255" s="98" t="s">
        <v>51</v>
      </c>
      <c r="G255" s="99" t="s">
        <v>874</v>
      </c>
      <c r="H255" s="99" t="s">
        <v>224</v>
      </c>
      <c r="I255" s="100">
        <f>I257</f>
        <v>30000</v>
      </c>
      <c r="J255" s="55">
        <f>J257</f>
        <v>30000</v>
      </c>
      <c r="K255" s="55">
        <f>K257</f>
        <v>30000</v>
      </c>
      <c r="L255" s="35"/>
      <c r="M255" s="35"/>
      <c r="N255" s="36"/>
      <c r="O255" s="37"/>
    </row>
    <row r="256" spans="1:15" ht="15" outlineLevel="6" x14ac:dyDescent="0.2">
      <c r="A256" s="99" t="s">
        <v>484</v>
      </c>
      <c r="B256" s="98" t="s">
        <v>899</v>
      </c>
      <c r="C256" s="99" t="s">
        <v>480</v>
      </c>
      <c r="D256" s="98" t="s">
        <v>226</v>
      </c>
      <c r="E256" s="99" t="s">
        <v>39</v>
      </c>
      <c r="F256" s="98" t="s">
        <v>51</v>
      </c>
      <c r="G256" s="99" t="s">
        <v>874</v>
      </c>
      <c r="H256" s="99" t="s">
        <v>900</v>
      </c>
      <c r="I256" s="100">
        <f>I257</f>
        <v>30000</v>
      </c>
      <c r="J256" s="54">
        <f>J257</f>
        <v>30000</v>
      </c>
      <c r="K256" s="54">
        <f>K257</f>
        <v>30000</v>
      </c>
      <c r="L256" s="35"/>
      <c r="M256" s="35"/>
      <c r="N256" s="36"/>
      <c r="O256" s="37"/>
    </row>
    <row r="257" spans="1:17" ht="15" outlineLevel="7" x14ac:dyDescent="0.2">
      <c r="A257" s="99" t="s">
        <v>486</v>
      </c>
      <c r="B257" s="98" t="s">
        <v>901</v>
      </c>
      <c r="C257" s="99" t="s">
        <v>480</v>
      </c>
      <c r="D257" s="98" t="s">
        <v>226</v>
      </c>
      <c r="E257" s="99" t="s">
        <v>39</v>
      </c>
      <c r="F257" s="98" t="s">
        <v>51</v>
      </c>
      <c r="G257" s="99" t="s">
        <v>874</v>
      </c>
      <c r="H257" s="99" t="s">
        <v>902</v>
      </c>
      <c r="I257" s="100">
        <f>SUM(L257:O257)</f>
        <v>30000</v>
      </c>
      <c r="J257" s="57">
        <v>30000</v>
      </c>
      <c r="K257" s="58">
        <v>30000</v>
      </c>
      <c r="L257" s="35">
        <v>30000</v>
      </c>
      <c r="M257" s="35"/>
      <c r="N257" s="36"/>
      <c r="O257" s="38"/>
    </row>
    <row r="258" spans="1:17" ht="60" outlineLevel="6" x14ac:dyDescent="0.2">
      <c r="A258" s="99" t="s">
        <v>488</v>
      </c>
      <c r="B258" s="98" t="s">
        <v>506</v>
      </c>
      <c r="C258" s="99" t="s">
        <v>480</v>
      </c>
      <c r="D258" s="98" t="s">
        <v>226</v>
      </c>
      <c r="E258" s="99" t="s">
        <v>39</v>
      </c>
      <c r="F258" s="98" t="s">
        <v>51</v>
      </c>
      <c r="G258" s="99" t="s">
        <v>875</v>
      </c>
      <c r="H258" s="99" t="s">
        <v>224</v>
      </c>
      <c r="I258" s="100">
        <f>I260</f>
        <v>25000</v>
      </c>
      <c r="J258" s="55">
        <f>J260</f>
        <v>25000</v>
      </c>
      <c r="K258" s="55">
        <f>K260</f>
        <v>25000</v>
      </c>
      <c r="L258" s="35"/>
      <c r="M258" s="35"/>
      <c r="N258" s="36"/>
      <c r="O258" s="37"/>
    </row>
    <row r="259" spans="1:17" ht="15" outlineLevel="6" x14ac:dyDescent="0.2">
      <c r="A259" s="99" t="s">
        <v>489</v>
      </c>
      <c r="B259" s="98" t="s">
        <v>899</v>
      </c>
      <c r="C259" s="99" t="s">
        <v>480</v>
      </c>
      <c r="D259" s="98" t="s">
        <v>226</v>
      </c>
      <c r="E259" s="99" t="s">
        <v>39</v>
      </c>
      <c r="F259" s="98" t="s">
        <v>51</v>
      </c>
      <c r="G259" s="99" t="s">
        <v>875</v>
      </c>
      <c r="H259" s="99" t="s">
        <v>900</v>
      </c>
      <c r="I259" s="100">
        <f>I260</f>
        <v>25000</v>
      </c>
      <c r="J259" s="54">
        <f>J260</f>
        <v>25000</v>
      </c>
      <c r="K259" s="54">
        <f>K260</f>
        <v>25000</v>
      </c>
      <c r="L259" s="35"/>
      <c r="M259" s="35"/>
      <c r="N259" s="36"/>
      <c r="O259" s="37"/>
    </row>
    <row r="260" spans="1:17" ht="15" outlineLevel="7" x14ac:dyDescent="0.2">
      <c r="A260" s="99" t="s">
        <v>490</v>
      </c>
      <c r="B260" s="98" t="s">
        <v>901</v>
      </c>
      <c r="C260" s="99" t="s">
        <v>480</v>
      </c>
      <c r="D260" s="98" t="s">
        <v>226</v>
      </c>
      <c r="E260" s="99" t="s">
        <v>39</v>
      </c>
      <c r="F260" s="98" t="s">
        <v>51</v>
      </c>
      <c r="G260" s="99" t="s">
        <v>875</v>
      </c>
      <c r="H260" s="99" t="s">
        <v>902</v>
      </c>
      <c r="I260" s="100">
        <f>SUM(L260:O260)</f>
        <v>25000</v>
      </c>
      <c r="J260" s="57">
        <v>25000</v>
      </c>
      <c r="K260" s="58">
        <v>25000</v>
      </c>
      <c r="L260" s="35">
        <v>25000</v>
      </c>
      <c r="M260" s="35"/>
      <c r="N260" s="36"/>
      <c r="O260" s="38"/>
    </row>
    <row r="261" spans="1:17" ht="45" outlineLevel="6" x14ac:dyDescent="0.2">
      <c r="A261" s="99" t="s">
        <v>491</v>
      </c>
      <c r="B261" s="98" t="s">
        <v>509</v>
      </c>
      <c r="C261" s="99" t="s">
        <v>480</v>
      </c>
      <c r="D261" s="98" t="s">
        <v>226</v>
      </c>
      <c r="E261" s="99" t="s">
        <v>39</v>
      </c>
      <c r="F261" s="98" t="s">
        <v>51</v>
      </c>
      <c r="G261" s="99" t="s">
        <v>876</v>
      </c>
      <c r="H261" s="99" t="s">
        <v>224</v>
      </c>
      <c r="I261" s="100">
        <f>I263</f>
        <v>44000</v>
      </c>
      <c r="J261" s="55">
        <f>J263</f>
        <v>44000</v>
      </c>
      <c r="K261" s="55">
        <f>K263</f>
        <v>44000</v>
      </c>
      <c r="L261" s="35"/>
      <c r="M261" s="35"/>
      <c r="N261" s="36"/>
      <c r="O261" s="37"/>
    </row>
    <row r="262" spans="1:17" ht="90" outlineLevel="6" x14ac:dyDescent="0.2">
      <c r="A262" s="99" t="s">
        <v>492</v>
      </c>
      <c r="B262" s="98" t="s">
        <v>894</v>
      </c>
      <c r="C262" s="99" t="s">
        <v>480</v>
      </c>
      <c r="D262" s="98" t="s">
        <v>226</v>
      </c>
      <c r="E262" s="99" t="s">
        <v>39</v>
      </c>
      <c r="F262" s="98" t="s">
        <v>51</v>
      </c>
      <c r="G262" s="99" t="s">
        <v>876</v>
      </c>
      <c r="H262" s="99" t="s">
        <v>299</v>
      </c>
      <c r="I262" s="100">
        <f>I263</f>
        <v>44000</v>
      </c>
      <c r="J262" s="54">
        <f>J263</f>
        <v>44000</v>
      </c>
      <c r="K262" s="54">
        <f>K263</f>
        <v>44000</v>
      </c>
      <c r="L262" s="35"/>
      <c r="M262" s="35"/>
      <c r="N262" s="36"/>
      <c r="O262" s="37"/>
    </row>
    <row r="263" spans="1:17" ht="30" outlineLevel="7" x14ac:dyDescent="0.2">
      <c r="A263" s="99" t="s">
        <v>493</v>
      </c>
      <c r="B263" s="98" t="s">
        <v>895</v>
      </c>
      <c r="C263" s="99" t="s">
        <v>480</v>
      </c>
      <c r="D263" s="98" t="s">
        <v>226</v>
      </c>
      <c r="E263" s="99" t="s">
        <v>39</v>
      </c>
      <c r="F263" s="98" t="s">
        <v>51</v>
      </c>
      <c r="G263" s="99" t="s">
        <v>876</v>
      </c>
      <c r="H263" s="99" t="s">
        <v>324</v>
      </c>
      <c r="I263" s="100">
        <f>SUM(L263:O263)</f>
        <v>44000</v>
      </c>
      <c r="J263" s="57">
        <v>44000</v>
      </c>
      <c r="K263" s="58">
        <v>44000</v>
      </c>
      <c r="L263" s="35">
        <v>44000</v>
      </c>
      <c r="M263" s="35"/>
      <c r="N263" s="36"/>
      <c r="O263" s="38"/>
    </row>
    <row r="264" spans="1:17" ht="30" x14ac:dyDescent="0.2">
      <c r="A264" s="99" t="s">
        <v>494</v>
      </c>
      <c r="B264" s="98" t="s">
        <v>513</v>
      </c>
      <c r="C264" s="99" t="s">
        <v>512</v>
      </c>
      <c r="D264" s="98" t="s">
        <v>224</v>
      </c>
      <c r="E264" s="99" t="s">
        <v>224</v>
      </c>
      <c r="F264" s="98" t="s">
        <v>224</v>
      </c>
      <c r="G264" s="99" t="s">
        <v>224</v>
      </c>
      <c r="H264" s="99" t="s">
        <v>224</v>
      </c>
      <c r="I264" s="100">
        <f>I265</f>
        <v>21769200</v>
      </c>
      <c r="J264" s="55">
        <f>J265</f>
        <v>21769200</v>
      </c>
      <c r="K264" s="55">
        <f>K265</f>
        <v>21769200</v>
      </c>
      <c r="L264" s="35">
        <f t="shared" ref="L264:Q264" si="23">SUM(L265:L285)</f>
        <v>0</v>
      </c>
      <c r="M264" s="35">
        <f t="shared" si="23"/>
        <v>0</v>
      </c>
      <c r="N264" s="35">
        <f t="shared" si="23"/>
        <v>0</v>
      </c>
      <c r="O264" s="51">
        <f t="shared" si="23"/>
        <v>21769200</v>
      </c>
      <c r="P264" s="51">
        <f t="shared" si="23"/>
        <v>21769200</v>
      </c>
      <c r="Q264" s="51">
        <f t="shared" si="23"/>
        <v>21769200</v>
      </c>
    </row>
    <row r="265" spans="1:17" ht="15" outlineLevel="1" x14ac:dyDescent="0.2">
      <c r="A265" s="99" t="s">
        <v>496</v>
      </c>
      <c r="B265" s="98" t="s">
        <v>155</v>
      </c>
      <c r="C265" s="99" t="s">
        <v>512</v>
      </c>
      <c r="D265" s="98" t="s">
        <v>40</v>
      </c>
      <c r="E265" s="99" t="s">
        <v>224</v>
      </c>
      <c r="F265" s="98" t="s">
        <v>224</v>
      </c>
      <c r="G265" s="99" t="s">
        <v>224</v>
      </c>
      <c r="H265" s="99" t="s">
        <v>224</v>
      </c>
      <c r="I265" s="100">
        <f>I266+I278+I272</f>
        <v>21769200</v>
      </c>
      <c r="J265" s="54">
        <f>J266+J278+J272</f>
        <v>21769200</v>
      </c>
      <c r="K265" s="54">
        <f>K266+K278+K272</f>
        <v>21769200</v>
      </c>
      <c r="L265" s="35"/>
      <c r="M265" s="35"/>
      <c r="N265" s="36"/>
      <c r="O265" s="37"/>
    </row>
    <row r="266" spans="1:17" ht="15" outlineLevel="2" x14ac:dyDescent="0.2">
      <c r="A266" s="99" t="s">
        <v>497</v>
      </c>
      <c r="B266" s="98" t="s">
        <v>161</v>
      </c>
      <c r="C266" s="99" t="s">
        <v>512</v>
      </c>
      <c r="D266" s="98" t="s">
        <v>40</v>
      </c>
      <c r="E266" s="99" t="s">
        <v>162</v>
      </c>
      <c r="F266" s="98" t="s">
        <v>338</v>
      </c>
      <c r="G266" s="99" t="s">
        <v>224</v>
      </c>
      <c r="H266" s="99" t="s">
        <v>224</v>
      </c>
      <c r="I266" s="100">
        <f>I267</f>
        <v>16137300</v>
      </c>
      <c r="J266" s="55">
        <f t="shared" ref="J266:K268" si="24">J267</f>
        <v>16137300</v>
      </c>
      <c r="K266" s="55">
        <f t="shared" si="24"/>
        <v>16137300</v>
      </c>
      <c r="L266" s="35"/>
      <c r="M266" s="35"/>
      <c r="N266" s="36"/>
      <c r="O266" s="37"/>
    </row>
    <row r="267" spans="1:17" ht="45" outlineLevel="4" x14ac:dyDescent="0.2">
      <c r="A267" s="99" t="s">
        <v>498</v>
      </c>
      <c r="B267" s="98" t="s">
        <v>439</v>
      </c>
      <c r="C267" s="99" t="s">
        <v>512</v>
      </c>
      <c r="D267" s="98" t="s">
        <v>40</v>
      </c>
      <c r="E267" s="99" t="s">
        <v>162</v>
      </c>
      <c r="F267" s="98" t="s">
        <v>338</v>
      </c>
      <c r="G267" s="99" t="s">
        <v>786</v>
      </c>
      <c r="H267" s="99" t="s">
        <v>224</v>
      </c>
      <c r="I267" s="100">
        <f>I268</f>
        <v>16137300</v>
      </c>
      <c r="J267" s="55">
        <f t="shared" si="24"/>
        <v>16137300</v>
      </c>
      <c r="K267" s="55">
        <f t="shared" si="24"/>
        <v>16137300</v>
      </c>
      <c r="L267" s="35"/>
      <c r="M267" s="35"/>
      <c r="N267" s="36"/>
      <c r="O267" s="37"/>
    </row>
    <row r="268" spans="1:17" ht="75" outlineLevel="5" x14ac:dyDescent="0.2">
      <c r="A268" s="99" t="s">
        <v>499</v>
      </c>
      <c r="B268" s="98" t="s">
        <v>519</v>
      </c>
      <c r="C268" s="99" t="s">
        <v>512</v>
      </c>
      <c r="D268" s="98" t="s">
        <v>40</v>
      </c>
      <c r="E268" s="99" t="s">
        <v>162</v>
      </c>
      <c r="F268" s="98" t="s">
        <v>338</v>
      </c>
      <c r="G268" s="99" t="s">
        <v>791</v>
      </c>
      <c r="H268" s="99" t="s">
        <v>224</v>
      </c>
      <c r="I268" s="100">
        <f>I269</f>
        <v>16137300</v>
      </c>
      <c r="J268" s="55">
        <f t="shared" si="24"/>
        <v>16137300</v>
      </c>
      <c r="K268" s="55">
        <f t="shared" si="24"/>
        <v>16137300</v>
      </c>
      <c r="L268" s="35"/>
      <c r="M268" s="35"/>
      <c r="N268" s="36"/>
      <c r="O268" s="37"/>
    </row>
    <row r="269" spans="1:17" ht="210" outlineLevel="6" x14ac:dyDescent="0.2">
      <c r="A269" s="99" t="s">
        <v>500</v>
      </c>
      <c r="B269" s="103" t="s">
        <v>958</v>
      </c>
      <c r="C269" s="99" t="s">
        <v>512</v>
      </c>
      <c r="D269" s="98" t="s">
        <v>40</v>
      </c>
      <c r="E269" s="99" t="s">
        <v>162</v>
      </c>
      <c r="F269" s="98" t="s">
        <v>338</v>
      </c>
      <c r="G269" s="99" t="s">
        <v>792</v>
      </c>
      <c r="H269" s="99" t="s">
        <v>224</v>
      </c>
      <c r="I269" s="100">
        <f>I271</f>
        <v>16137300</v>
      </c>
      <c r="J269" s="55">
        <f>J271</f>
        <v>16137300</v>
      </c>
      <c r="K269" s="55">
        <f>K271</f>
        <v>16137300</v>
      </c>
      <c r="L269" s="35"/>
      <c r="M269" s="35"/>
      <c r="N269" s="36"/>
      <c r="O269" s="37"/>
    </row>
    <row r="270" spans="1:17" ht="45" outlineLevel="6" x14ac:dyDescent="0.2">
      <c r="A270" s="99" t="s">
        <v>501</v>
      </c>
      <c r="B270" s="103" t="s">
        <v>903</v>
      </c>
      <c r="C270" s="99" t="s">
        <v>512</v>
      </c>
      <c r="D270" s="98" t="s">
        <v>40</v>
      </c>
      <c r="E270" s="99" t="s">
        <v>162</v>
      </c>
      <c r="F270" s="98" t="s">
        <v>338</v>
      </c>
      <c r="G270" s="99" t="s">
        <v>792</v>
      </c>
      <c r="H270" s="99" t="s">
        <v>742</v>
      </c>
      <c r="I270" s="100">
        <f>I271</f>
        <v>16137300</v>
      </c>
      <c r="J270" s="54">
        <f>J271</f>
        <v>16137300</v>
      </c>
      <c r="K270" s="54">
        <f>K271</f>
        <v>16137300</v>
      </c>
      <c r="L270" s="35"/>
      <c r="M270" s="35"/>
      <c r="N270" s="36"/>
      <c r="O270" s="37"/>
    </row>
    <row r="271" spans="1:17" ht="15" outlineLevel="7" x14ac:dyDescent="0.2">
      <c r="A271" s="99" t="s">
        <v>502</v>
      </c>
      <c r="B271" s="98" t="s">
        <v>906</v>
      </c>
      <c r="C271" s="99" t="s">
        <v>512</v>
      </c>
      <c r="D271" s="98" t="s">
        <v>40</v>
      </c>
      <c r="E271" s="99" t="s">
        <v>162</v>
      </c>
      <c r="F271" s="98" t="s">
        <v>338</v>
      </c>
      <c r="G271" s="99" t="s">
        <v>792</v>
      </c>
      <c r="H271" s="99" t="s">
        <v>743</v>
      </c>
      <c r="I271" s="100">
        <f>SUM(L271:O271)</f>
        <v>16137300</v>
      </c>
      <c r="J271" s="57">
        <v>16137300</v>
      </c>
      <c r="K271" s="58">
        <v>16137300</v>
      </c>
      <c r="L271" s="35"/>
      <c r="M271" s="35"/>
      <c r="N271" s="36"/>
      <c r="O271" s="38">
        <v>16137300</v>
      </c>
      <c r="P271" s="36">
        <v>16137300</v>
      </c>
      <c r="Q271" s="36">
        <v>16137300</v>
      </c>
    </row>
    <row r="272" spans="1:17" ht="15" outlineLevel="7" x14ac:dyDescent="0.2">
      <c r="A272" s="99" t="s">
        <v>504</v>
      </c>
      <c r="B272" s="98" t="s">
        <v>164</v>
      </c>
      <c r="C272" s="99" t="s">
        <v>512</v>
      </c>
      <c r="D272" s="98" t="s">
        <v>40</v>
      </c>
      <c r="E272" s="99"/>
      <c r="F272" s="98" t="s">
        <v>258</v>
      </c>
      <c r="G272" s="99"/>
      <c r="H272" s="99"/>
      <c r="I272" s="100">
        <f t="shared" ref="I272:K274" si="25">I273</f>
        <v>145900</v>
      </c>
      <c r="J272" s="54">
        <f t="shared" si="25"/>
        <v>145900</v>
      </c>
      <c r="K272" s="54">
        <f t="shared" si="25"/>
        <v>145900</v>
      </c>
      <c r="L272" s="35"/>
      <c r="M272" s="35"/>
      <c r="N272" s="36"/>
      <c r="O272" s="38"/>
    </row>
    <row r="273" spans="1:17" ht="45" outlineLevel="7" x14ac:dyDescent="0.2">
      <c r="A273" s="99" t="s">
        <v>505</v>
      </c>
      <c r="B273" s="98" t="s">
        <v>439</v>
      </c>
      <c r="C273" s="99" t="s">
        <v>512</v>
      </c>
      <c r="D273" s="98" t="s">
        <v>40</v>
      </c>
      <c r="E273" s="99"/>
      <c r="F273" s="98" t="s">
        <v>258</v>
      </c>
      <c r="G273" s="99" t="s">
        <v>786</v>
      </c>
      <c r="H273" s="99"/>
      <c r="I273" s="100">
        <f t="shared" si="25"/>
        <v>145900</v>
      </c>
      <c r="J273" s="54">
        <f t="shared" si="25"/>
        <v>145900</v>
      </c>
      <c r="K273" s="54">
        <f t="shared" si="25"/>
        <v>145900</v>
      </c>
      <c r="L273" s="35"/>
      <c r="M273" s="35"/>
      <c r="N273" s="36"/>
      <c r="O273" s="38"/>
    </row>
    <row r="274" spans="1:17" ht="60" outlineLevel="7" x14ac:dyDescent="0.2">
      <c r="A274" s="99" t="s">
        <v>507</v>
      </c>
      <c r="B274" s="98" t="s">
        <v>526</v>
      </c>
      <c r="C274" s="99" t="s">
        <v>512</v>
      </c>
      <c r="D274" s="98" t="s">
        <v>40</v>
      </c>
      <c r="E274" s="99"/>
      <c r="F274" s="98" t="s">
        <v>258</v>
      </c>
      <c r="G274" s="99" t="s">
        <v>789</v>
      </c>
      <c r="H274" s="99"/>
      <c r="I274" s="100">
        <f t="shared" si="25"/>
        <v>145900</v>
      </c>
      <c r="J274" s="54">
        <f t="shared" si="25"/>
        <v>145900</v>
      </c>
      <c r="K274" s="54">
        <f t="shared" si="25"/>
        <v>145900</v>
      </c>
      <c r="L274" s="35"/>
      <c r="M274" s="35"/>
      <c r="N274" s="36"/>
      <c r="O274" s="38"/>
    </row>
    <row r="275" spans="1:17" ht="195" outlineLevel="7" x14ac:dyDescent="0.2">
      <c r="A275" s="99" t="s">
        <v>508</v>
      </c>
      <c r="B275" s="102" t="s">
        <v>959</v>
      </c>
      <c r="C275" s="99" t="s">
        <v>512</v>
      </c>
      <c r="D275" s="98" t="s">
        <v>40</v>
      </c>
      <c r="E275" s="99"/>
      <c r="F275" s="98" t="s">
        <v>258</v>
      </c>
      <c r="G275" s="99" t="s">
        <v>790</v>
      </c>
      <c r="H275" s="99"/>
      <c r="I275" s="100">
        <f>I277</f>
        <v>145900</v>
      </c>
      <c r="J275" s="54">
        <f>J277</f>
        <v>145900</v>
      </c>
      <c r="K275" s="54">
        <f>K277</f>
        <v>145900</v>
      </c>
      <c r="L275" s="35"/>
      <c r="M275" s="35"/>
      <c r="N275" s="36"/>
      <c r="O275" s="38"/>
    </row>
    <row r="276" spans="1:17" ht="45" outlineLevel="7" x14ac:dyDescent="0.2">
      <c r="A276" s="99" t="s">
        <v>510</v>
      </c>
      <c r="B276" s="98" t="s">
        <v>896</v>
      </c>
      <c r="C276" s="99" t="s">
        <v>512</v>
      </c>
      <c r="D276" s="98" t="s">
        <v>40</v>
      </c>
      <c r="E276" s="99"/>
      <c r="F276" s="98" t="s">
        <v>258</v>
      </c>
      <c r="G276" s="99" t="s">
        <v>790</v>
      </c>
      <c r="H276" s="99" t="s">
        <v>423</v>
      </c>
      <c r="I276" s="100">
        <f>I277</f>
        <v>145900</v>
      </c>
      <c r="J276" s="54">
        <f>J277</f>
        <v>145900</v>
      </c>
      <c r="K276" s="54">
        <f>K277</f>
        <v>145900</v>
      </c>
      <c r="L276" s="35"/>
      <c r="M276" s="35"/>
      <c r="N276" s="36"/>
      <c r="O276" s="38"/>
    </row>
    <row r="277" spans="1:17" ht="45" outlineLevel="7" x14ac:dyDescent="0.2">
      <c r="A277" s="99" t="s">
        <v>511</v>
      </c>
      <c r="B277" s="98" t="s">
        <v>897</v>
      </c>
      <c r="C277" s="99" t="s">
        <v>512</v>
      </c>
      <c r="D277" s="98" t="s">
        <v>40</v>
      </c>
      <c r="E277" s="99"/>
      <c r="F277" s="98" t="s">
        <v>258</v>
      </c>
      <c r="G277" s="99" t="s">
        <v>790</v>
      </c>
      <c r="H277" s="99" t="s">
        <v>476</v>
      </c>
      <c r="I277" s="100">
        <f>SUM(L277:O277)</f>
        <v>145900</v>
      </c>
      <c r="J277" s="57">
        <v>145900</v>
      </c>
      <c r="K277" s="58">
        <v>145900</v>
      </c>
      <c r="L277" s="35"/>
      <c r="M277" s="35"/>
      <c r="N277" s="36"/>
      <c r="O277" s="38">
        <v>145900</v>
      </c>
      <c r="P277" s="36">
        <v>145900</v>
      </c>
      <c r="Q277" s="36">
        <v>145900</v>
      </c>
    </row>
    <row r="278" spans="1:17" ht="30" outlineLevel="2" x14ac:dyDescent="0.2">
      <c r="A278" s="99" t="s">
        <v>514</v>
      </c>
      <c r="B278" s="98" t="s">
        <v>170</v>
      </c>
      <c r="C278" s="99" t="s">
        <v>512</v>
      </c>
      <c r="D278" s="98" t="s">
        <v>40</v>
      </c>
      <c r="E278" s="99" t="s">
        <v>171</v>
      </c>
      <c r="F278" s="98" t="s">
        <v>530</v>
      </c>
      <c r="G278" s="99" t="s">
        <v>224</v>
      </c>
      <c r="H278" s="99" t="s">
        <v>224</v>
      </c>
      <c r="I278" s="100">
        <f t="shared" ref="I278:K280" si="26">I279</f>
        <v>5486000</v>
      </c>
      <c r="J278" s="55">
        <f t="shared" si="26"/>
        <v>5486000</v>
      </c>
      <c r="K278" s="55">
        <f t="shared" si="26"/>
        <v>5486000</v>
      </c>
      <c r="L278" s="35"/>
      <c r="M278" s="35"/>
      <c r="N278" s="36"/>
      <c r="O278" s="37"/>
    </row>
    <row r="279" spans="1:17" ht="45" outlineLevel="4" x14ac:dyDescent="0.2">
      <c r="A279" s="99" t="s">
        <v>515</v>
      </c>
      <c r="B279" s="98" t="s">
        <v>439</v>
      </c>
      <c r="C279" s="99" t="s">
        <v>512</v>
      </c>
      <c r="D279" s="98" t="s">
        <v>40</v>
      </c>
      <c r="E279" s="99" t="s">
        <v>171</v>
      </c>
      <c r="F279" s="98" t="s">
        <v>530</v>
      </c>
      <c r="G279" s="99" t="s">
        <v>786</v>
      </c>
      <c r="H279" s="99" t="s">
        <v>224</v>
      </c>
      <c r="I279" s="100">
        <f t="shared" si="26"/>
        <v>5486000</v>
      </c>
      <c r="J279" s="55">
        <f t="shared" si="26"/>
        <v>5486000</v>
      </c>
      <c r="K279" s="55">
        <f t="shared" si="26"/>
        <v>5486000</v>
      </c>
      <c r="L279" s="35"/>
      <c r="M279" s="35"/>
      <c r="N279" s="36"/>
      <c r="O279" s="37"/>
    </row>
    <row r="280" spans="1:17" ht="135" outlineLevel="5" x14ac:dyDescent="0.2">
      <c r="A280" s="99" t="s">
        <v>516</v>
      </c>
      <c r="B280" s="102" t="s">
        <v>983</v>
      </c>
      <c r="C280" s="99" t="s">
        <v>512</v>
      </c>
      <c r="D280" s="98" t="s">
        <v>40</v>
      </c>
      <c r="E280" s="99" t="s">
        <v>171</v>
      </c>
      <c r="F280" s="98" t="s">
        <v>530</v>
      </c>
      <c r="G280" s="99" t="s">
        <v>793</v>
      </c>
      <c r="H280" s="99" t="s">
        <v>224</v>
      </c>
      <c r="I280" s="100">
        <f t="shared" si="26"/>
        <v>5486000</v>
      </c>
      <c r="J280" s="55">
        <f t="shared" si="26"/>
        <v>5486000</v>
      </c>
      <c r="K280" s="55">
        <f t="shared" si="26"/>
        <v>5486000</v>
      </c>
      <c r="L280" s="35"/>
      <c r="M280" s="35"/>
      <c r="N280" s="36"/>
      <c r="O280" s="37"/>
    </row>
    <row r="281" spans="1:17" ht="330" outlineLevel="6" x14ac:dyDescent="0.2">
      <c r="A281" s="99" t="s">
        <v>517</v>
      </c>
      <c r="B281" s="103" t="s">
        <v>984</v>
      </c>
      <c r="C281" s="99" t="s">
        <v>512</v>
      </c>
      <c r="D281" s="98" t="s">
        <v>40</v>
      </c>
      <c r="E281" s="99" t="s">
        <v>171</v>
      </c>
      <c r="F281" s="98" t="s">
        <v>530</v>
      </c>
      <c r="G281" s="99" t="s">
        <v>794</v>
      </c>
      <c r="H281" s="99" t="s">
        <v>224</v>
      </c>
      <c r="I281" s="100">
        <f>I283+I285</f>
        <v>5486000</v>
      </c>
      <c r="J281" s="54">
        <f>J283+J285</f>
        <v>5486000</v>
      </c>
      <c r="K281" s="54">
        <f>K283+K285</f>
        <v>5486000</v>
      </c>
      <c r="L281" s="35"/>
      <c r="M281" s="35"/>
      <c r="N281" s="36"/>
      <c r="O281" s="37"/>
    </row>
    <row r="282" spans="1:17" ht="90" outlineLevel="6" x14ac:dyDescent="0.2">
      <c r="A282" s="99" t="s">
        <v>518</v>
      </c>
      <c r="B282" s="103" t="s">
        <v>894</v>
      </c>
      <c r="C282" s="99" t="s">
        <v>512</v>
      </c>
      <c r="D282" s="98" t="s">
        <v>40</v>
      </c>
      <c r="E282" s="99" t="s">
        <v>171</v>
      </c>
      <c r="F282" s="98" t="s">
        <v>530</v>
      </c>
      <c r="G282" s="99" t="s">
        <v>794</v>
      </c>
      <c r="H282" s="99" t="s">
        <v>299</v>
      </c>
      <c r="I282" s="100">
        <f>I283</f>
        <v>4482100</v>
      </c>
      <c r="J282" s="54">
        <f>J283</f>
        <v>4482100</v>
      </c>
      <c r="K282" s="54">
        <f>K283</f>
        <v>4482100</v>
      </c>
      <c r="L282" s="35"/>
      <c r="M282" s="35"/>
      <c r="N282" s="36"/>
      <c r="O282" s="37"/>
    </row>
    <row r="283" spans="1:17" ht="30" outlineLevel="7" x14ac:dyDescent="0.2">
      <c r="A283" s="99" t="s">
        <v>520</v>
      </c>
      <c r="B283" s="98" t="s">
        <v>895</v>
      </c>
      <c r="C283" s="99" t="s">
        <v>512</v>
      </c>
      <c r="D283" s="98" t="s">
        <v>40</v>
      </c>
      <c r="E283" s="99" t="s">
        <v>171</v>
      </c>
      <c r="F283" s="98" t="s">
        <v>530</v>
      </c>
      <c r="G283" s="99" t="s">
        <v>794</v>
      </c>
      <c r="H283" s="99" t="s">
        <v>324</v>
      </c>
      <c r="I283" s="100">
        <f>SUM(L283:O283)</f>
        <v>4482100</v>
      </c>
      <c r="J283" s="57">
        <v>4482100</v>
      </c>
      <c r="K283" s="58">
        <v>4482100</v>
      </c>
      <c r="L283" s="35"/>
      <c r="M283" s="35"/>
      <c r="N283" s="36"/>
      <c r="O283" s="38">
        <v>4482100</v>
      </c>
    </row>
    <row r="284" spans="1:17" ht="45" outlineLevel="7" x14ac:dyDescent="0.2">
      <c r="A284" s="99" t="s">
        <v>521</v>
      </c>
      <c r="B284" s="98" t="s">
        <v>896</v>
      </c>
      <c r="C284" s="99" t="s">
        <v>512</v>
      </c>
      <c r="D284" s="98" t="s">
        <v>40</v>
      </c>
      <c r="E284" s="99" t="s">
        <v>171</v>
      </c>
      <c r="F284" s="98" t="s">
        <v>530</v>
      </c>
      <c r="G284" s="99" t="s">
        <v>794</v>
      </c>
      <c r="H284" s="99" t="s">
        <v>423</v>
      </c>
      <c r="I284" s="100">
        <f>I285</f>
        <v>1003900</v>
      </c>
      <c r="J284" s="54">
        <f>J285</f>
        <v>1003900</v>
      </c>
      <c r="K284" s="54">
        <f>K285</f>
        <v>1003900</v>
      </c>
      <c r="L284" s="35"/>
      <c r="M284" s="35"/>
      <c r="N284" s="36"/>
      <c r="O284" s="38"/>
    </row>
    <row r="285" spans="1:17" ht="45" outlineLevel="7" x14ac:dyDescent="0.2">
      <c r="A285" s="99" t="s">
        <v>522</v>
      </c>
      <c r="B285" s="98" t="s">
        <v>897</v>
      </c>
      <c r="C285" s="99" t="s">
        <v>512</v>
      </c>
      <c r="D285" s="98" t="s">
        <v>40</v>
      </c>
      <c r="E285" s="99" t="s">
        <v>171</v>
      </c>
      <c r="F285" s="98" t="s">
        <v>530</v>
      </c>
      <c r="G285" s="99" t="s">
        <v>794</v>
      </c>
      <c r="H285" s="99" t="s">
        <v>476</v>
      </c>
      <c r="I285" s="100">
        <f>SUM(L285:O285)</f>
        <v>1003900</v>
      </c>
      <c r="J285" s="57">
        <v>1003900</v>
      </c>
      <c r="K285" s="58">
        <v>1003900</v>
      </c>
      <c r="L285" s="35"/>
      <c r="M285" s="35"/>
      <c r="N285" s="36"/>
      <c r="O285" s="38">
        <v>1003900</v>
      </c>
      <c r="P285" s="36">
        <v>5486000</v>
      </c>
      <c r="Q285" s="36">
        <v>5486000</v>
      </c>
    </row>
    <row r="286" spans="1:17" ht="30" x14ac:dyDescent="0.2">
      <c r="A286" s="99" t="s">
        <v>523</v>
      </c>
      <c r="B286" s="98" t="s">
        <v>540</v>
      </c>
      <c r="C286" s="99" t="s">
        <v>539</v>
      </c>
      <c r="D286" s="98" t="s">
        <v>224</v>
      </c>
      <c r="E286" s="99" t="s">
        <v>224</v>
      </c>
      <c r="F286" s="98" t="s">
        <v>224</v>
      </c>
      <c r="G286" s="99" t="s">
        <v>224</v>
      </c>
      <c r="H286" s="99" t="s">
        <v>224</v>
      </c>
      <c r="I286" s="100">
        <f>I287+I373</f>
        <v>306918700</v>
      </c>
      <c r="J286" s="55">
        <f>J287+J373</f>
        <v>306118700</v>
      </c>
      <c r="K286" s="55">
        <f>K287+K373</f>
        <v>306118700</v>
      </c>
      <c r="L286" s="35">
        <f t="shared" ref="L286:Q286" si="27">SUM(L287:L390)</f>
        <v>103824500</v>
      </c>
      <c r="M286" s="35">
        <f t="shared" si="27"/>
        <v>0</v>
      </c>
      <c r="N286" s="35">
        <f t="shared" si="27"/>
        <v>0</v>
      </c>
      <c r="O286" s="51">
        <f t="shared" si="27"/>
        <v>203094200</v>
      </c>
      <c r="P286" s="51">
        <f t="shared" si="27"/>
        <v>203094200</v>
      </c>
      <c r="Q286" s="51">
        <f t="shared" si="27"/>
        <v>203094200</v>
      </c>
    </row>
    <row r="287" spans="1:17" ht="15" outlineLevel="1" x14ac:dyDescent="0.2">
      <c r="A287" s="99" t="s">
        <v>524</v>
      </c>
      <c r="B287" s="98" t="s">
        <v>99</v>
      </c>
      <c r="C287" s="99" t="s">
        <v>539</v>
      </c>
      <c r="D287" s="98" t="s">
        <v>235</v>
      </c>
      <c r="E287" s="99" t="s">
        <v>224</v>
      </c>
      <c r="F287" s="98" t="s">
        <v>224</v>
      </c>
      <c r="G287" s="99" t="s">
        <v>224</v>
      </c>
      <c r="H287" s="99" t="s">
        <v>224</v>
      </c>
      <c r="I287" s="100">
        <f>I288+I312+I333+I344</f>
        <v>295361500</v>
      </c>
      <c r="J287" s="55">
        <f>J288+J312+J333+J344</f>
        <v>294561500</v>
      </c>
      <c r="K287" s="55">
        <f>K288+K312+K333+K344</f>
        <v>294561500</v>
      </c>
      <c r="L287" s="35"/>
      <c r="M287" s="35"/>
      <c r="N287" s="36"/>
      <c r="O287" s="37"/>
    </row>
    <row r="288" spans="1:17" ht="15" outlineLevel="2" x14ac:dyDescent="0.2">
      <c r="A288" s="99" t="s">
        <v>525</v>
      </c>
      <c r="B288" s="98" t="s">
        <v>102</v>
      </c>
      <c r="C288" s="99" t="s">
        <v>539</v>
      </c>
      <c r="D288" s="98" t="s">
        <v>235</v>
      </c>
      <c r="E288" s="99" t="s">
        <v>103</v>
      </c>
      <c r="F288" s="98" t="s">
        <v>226</v>
      </c>
      <c r="G288" s="99" t="s">
        <v>224</v>
      </c>
      <c r="H288" s="99" t="s">
        <v>224</v>
      </c>
      <c r="I288" s="100">
        <f t="shared" ref="I288:K289" si="28">I289</f>
        <v>97473500</v>
      </c>
      <c r="J288" s="55">
        <f t="shared" si="28"/>
        <v>96673500</v>
      </c>
      <c r="K288" s="55">
        <f t="shared" si="28"/>
        <v>96673500</v>
      </c>
      <c r="L288" s="35"/>
      <c r="M288" s="35"/>
      <c r="N288" s="36"/>
      <c r="O288" s="37"/>
    </row>
    <row r="289" spans="1:17" ht="30" outlineLevel="4" x14ac:dyDescent="0.2">
      <c r="A289" s="99" t="s">
        <v>527</v>
      </c>
      <c r="B289" s="98" t="s">
        <v>545</v>
      </c>
      <c r="C289" s="99" t="s">
        <v>539</v>
      </c>
      <c r="D289" s="98" t="s">
        <v>235</v>
      </c>
      <c r="E289" s="99" t="s">
        <v>103</v>
      </c>
      <c r="F289" s="98" t="s">
        <v>226</v>
      </c>
      <c r="G289" s="99" t="s">
        <v>768</v>
      </c>
      <c r="H289" s="99" t="s">
        <v>224</v>
      </c>
      <c r="I289" s="100">
        <f t="shared" si="28"/>
        <v>97473500</v>
      </c>
      <c r="J289" s="55">
        <f t="shared" si="28"/>
        <v>96673500</v>
      </c>
      <c r="K289" s="55">
        <f t="shared" si="28"/>
        <v>96673500</v>
      </c>
      <c r="L289" s="35"/>
      <c r="M289" s="35"/>
      <c r="N289" s="36"/>
      <c r="O289" s="37"/>
    </row>
    <row r="290" spans="1:17" ht="60" outlineLevel="5" x14ac:dyDescent="0.2">
      <c r="A290" s="99" t="s">
        <v>528</v>
      </c>
      <c r="B290" s="98" t="s">
        <v>547</v>
      </c>
      <c r="C290" s="99" t="s">
        <v>539</v>
      </c>
      <c r="D290" s="98" t="s">
        <v>235</v>
      </c>
      <c r="E290" s="99" t="s">
        <v>103</v>
      </c>
      <c r="F290" s="98" t="s">
        <v>226</v>
      </c>
      <c r="G290" s="99" t="s">
        <v>769</v>
      </c>
      <c r="H290" s="99" t="s">
        <v>224</v>
      </c>
      <c r="I290" s="100">
        <f>I291+I294+I299+I306+I309</f>
        <v>97473500</v>
      </c>
      <c r="J290" s="54">
        <f>J291+J294+J299+J306+J309</f>
        <v>96673500</v>
      </c>
      <c r="K290" s="54">
        <f>K291+K294+K299+K306+K309</f>
        <v>96673500</v>
      </c>
      <c r="L290" s="35"/>
      <c r="M290" s="35"/>
      <c r="N290" s="36"/>
      <c r="O290" s="37"/>
    </row>
    <row r="291" spans="1:17" ht="270" outlineLevel="5" x14ac:dyDescent="0.2">
      <c r="A291" s="99" t="s">
        <v>529</v>
      </c>
      <c r="B291" s="102" t="s">
        <v>950</v>
      </c>
      <c r="C291" s="99" t="s">
        <v>539</v>
      </c>
      <c r="D291" s="98" t="s">
        <v>235</v>
      </c>
      <c r="E291" s="99"/>
      <c r="F291" s="98" t="s">
        <v>226</v>
      </c>
      <c r="G291" s="99" t="s">
        <v>923</v>
      </c>
      <c r="H291" s="99"/>
      <c r="I291" s="100">
        <f t="shared" ref="I291:K292" si="29">I292</f>
        <v>11454100</v>
      </c>
      <c r="J291" s="54">
        <f t="shared" si="29"/>
        <v>11454100</v>
      </c>
      <c r="K291" s="54">
        <f t="shared" si="29"/>
        <v>11454100</v>
      </c>
      <c r="L291" s="35"/>
      <c r="M291" s="35"/>
      <c r="N291" s="36"/>
      <c r="O291" s="37"/>
    </row>
    <row r="292" spans="1:17" ht="90" outlineLevel="5" x14ac:dyDescent="0.2">
      <c r="A292" s="99" t="s">
        <v>531</v>
      </c>
      <c r="B292" s="103" t="s">
        <v>894</v>
      </c>
      <c r="C292" s="99" t="s">
        <v>539</v>
      </c>
      <c r="D292" s="98" t="s">
        <v>235</v>
      </c>
      <c r="E292" s="99"/>
      <c r="F292" s="98" t="s">
        <v>226</v>
      </c>
      <c r="G292" s="99" t="s">
        <v>923</v>
      </c>
      <c r="H292" s="99" t="s">
        <v>299</v>
      </c>
      <c r="I292" s="100">
        <f t="shared" si="29"/>
        <v>11454100</v>
      </c>
      <c r="J292" s="54">
        <f t="shared" si="29"/>
        <v>11454100</v>
      </c>
      <c r="K292" s="54">
        <f t="shared" si="29"/>
        <v>11454100</v>
      </c>
      <c r="L292" s="35"/>
      <c r="M292" s="35"/>
      <c r="N292" s="36"/>
      <c r="O292" s="37"/>
    </row>
    <row r="293" spans="1:17" ht="30" outlineLevel="5" x14ac:dyDescent="0.2">
      <c r="A293" s="99" t="s">
        <v>532</v>
      </c>
      <c r="B293" s="98" t="s">
        <v>904</v>
      </c>
      <c r="C293" s="99" t="s">
        <v>539</v>
      </c>
      <c r="D293" s="98" t="s">
        <v>235</v>
      </c>
      <c r="E293" s="99"/>
      <c r="F293" s="98" t="s">
        <v>226</v>
      </c>
      <c r="G293" s="99" t="s">
        <v>923</v>
      </c>
      <c r="H293" s="99" t="s">
        <v>314</v>
      </c>
      <c r="I293" s="100">
        <f>SUM(L293:O293)</f>
        <v>11454100</v>
      </c>
      <c r="J293" s="56">
        <v>11454100</v>
      </c>
      <c r="K293" s="56">
        <v>11454100</v>
      </c>
      <c r="L293" s="35"/>
      <c r="M293" s="35"/>
      <c r="N293" s="36"/>
      <c r="O293" s="38">
        <v>11454100</v>
      </c>
      <c r="P293" s="36">
        <v>11454100</v>
      </c>
      <c r="Q293" s="36">
        <v>11454100</v>
      </c>
    </row>
    <row r="294" spans="1:17" ht="270" outlineLevel="6" x14ac:dyDescent="0.2">
      <c r="A294" s="99" t="s">
        <v>533</v>
      </c>
      <c r="B294" s="103" t="s">
        <v>951</v>
      </c>
      <c r="C294" s="99" t="s">
        <v>539</v>
      </c>
      <c r="D294" s="98" t="s">
        <v>235</v>
      </c>
      <c r="E294" s="99" t="s">
        <v>103</v>
      </c>
      <c r="F294" s="98" t="s">
        <v>226</v>
      </c>
      <c r="G294" s="99" t="s">
        <v>774</v>
      </c>
      <c r="H294" s="99" t="s">
        <v>224</v>
      </c>
      <c r="I294" s="100">
        <f>I296+I298</f>
        <v>45596400</v>
      </c>
      <c r="J294" s="54">
        <f>J296+J298</f>
        <v>45596400</v>
      </c>
      <c r="K294" s="54">
        <f>K296+K298</f>
        <v>45596400</v>
      </c>
      <c r="L294" s="35"/>
      <c r="M294" s="35"/>
      <c r="N294" s="36"/>
      <c r="O294" s="37"/>
    </row>
    <row r="295" spans="1:17" ht="90" outlineLevel="6" x14ac:dyDescent="0.2">
      <c r="A295" s="99" t="s">
        <v>534</v>
      </c>
      <c r="B295" s="103" t="s">
        <v>894</v>
      </c>
      <c r="C295" s="99" t="s">
        <v>539</v>
      </c>
      <c r="D295" s="98" t="s">
        <v>235</v>
      </c>
      <c r="E295" s="99" t="s">
        <v>103</v>
      </c>
      <c r="F295" s="98" t="s">
        <v>226</v>
      </c>
      <c r="G295" s="99" t="s">
        <v>774</v>
      </c>
      <c r="H295" s="99" t="s">
        <v>299</v>
      </c>
      <c r="I295" s="100">
        <f>I296</f>
        <v>44799890</v>
      </c>
      <c r="J295" s="54">
        <f>J296</f>
        <v>44799890</v>
      </c>
      <c r="K295" s="54">
        <f>K296</f>
        <v>44799890</v>
      </c>
      <c r="L295" s="35"/>
      <c r="M295" s="35"/>
      <c r="N295" s="36"/>
      <c r="O295" s="37"/>
    </row>
    <row r="296" spans="1:17" ht="30" outlineLevel="7" x14ac:dyDescent="0.2">
      <c r="A296" s="99" t="s">
        <v>535</v>
      </c>
      <c r="B296" s="98" t="s">
        <v>904</v>
      </c>
      <c r="C296" s="99" t="s">
        <v>539</v>
      </c>
      <c r="D296" s="98" t="s">
        <v>235</v>
      </c>
      <c r="E296" s="99" t="s">
        <v>103</v>
      </c>
      <c r="F296" s="98" t="s">
        <v>226</v>
      </c>
      <c r="G296" s="99" t="s">
        <v>774</v>
      </c>
      <c r="H296" s="99" t="s">
        <v>314</v>
      </c>
      <c r="I296" s="100">
        <f>SUM(L296:O296)</f>
        <v>44799890</v>
      </c>
      <c r="J296" s="57">
        <v>44799890</v>
      </c>
      <c r="K296" s="58">
        <v>44799890</v>
      </c>
      <c r="L296" s="35"/>
      <c r="M296" s="35"/>
      <c r="N296" s="36"/>
      <c r="O296" s="38">
        <v>44799890</v>
      </c>
    </row>
    <row r="297" spans="1:17" ht="45" outlineLevel="7" x14ac:dyDescent="0.2">
      <c r="A297" s="99" t="s">
        <v>536</v>
      </c>
      <c r="B297" s="98" t="s">
        <v>896</v>
      </c>
      <c r="C297" s="99" t="s">
        <v>539</v>
      </c>
      <c r="D297" s="98" t="s">
        <v>235</v>
      </c>
      <c r="E297" s="99" t="s">
        <v>103</v>
      </c>
      <c r="F297" s="98" t="s">
        <v>226</v>
      </c>
      <c r="G297" s="99" t="s">
        <v>774</v>
      </c>
      <c r="H297" s="99" t="s">
        <v>423</v>
      </c>
      <c r="I297" s="100">
        <f>I298</f>
        <v>796510</v>
      </c>
      <c r="J297" s="54">
        <f>J298</f>
        <v>796510</v>
      </c>
      <c r="K297" s="54">
        <f>K298</f>
        <v>796510</v>
      </c>
      <c r="L297" s="35"/>
      <c r="M297" s="35"/>
      <c r="N297" s="36"/>
      <c r="O297" s="38"/>
    </row>
    <row r="298" spans="1:17" ht="45" outlineLevel="7" x14ac:dyDescent="0.2">
      <c r="A298" s="99" t="s">
        <v>537</v>
      </c>
      <c r="B298" s="98" t="s">
        <v>897</v>
      </c>
      <c r="C298" s="99" t="s">
        <v>539</v>
      </c>
      <c r="D298" s="98" t="s">
        <v>235</v>
      </c>
      <c r="E298" s="99" t="s">
        <v>103</v>
      </c>
      <c r="F298" s="98" t="s">
        <v>226</v>
      </c>
      <c r="G298" s="99" t="s">
        <v>774</v>
      </c>
      <c r="H298" s="99" t="s">
        <v>476</v>
      </c>
      <c r="I298" s="100">
        <f>SUM(L298:O298)</f>
        <v>796510</v>
      </c>
      <c r="J298" s="57">
        <v>796510</v>
      </c>
      <c r="K298" s="58">
        <v>796510</v>
      </c>
      <c r="L298" s="35"/>
      <c r="M298" s="35"/>
      <c r="N298" s="36"/>
      <c r="O298" s="38">
        <v>796510</v>
      </c>
      <c r="P298" s="36">
        <v>45596400</v>
      </c>
      <c r="Q298" s="36">
        <v>45596400</v>
      </c>
    </row>
    <row r="299" spans="1:17" ht="90" outlineLevel="6" x14ac:dyDescent="0.2">
      <c r="A299" s="99" t="s">
        <v>538</v>
      </c>
      <c r="B299" s="98" t="s">
        <v>558</v>
      </c>
      <c r="C299" s="99" t="s">
        <v>539</v>
      </c>
      <c r="D299" s="98" t="s">
        <v>235</v>
      </c>
      <c r="E299" s="99" t="s">
        <v>103</v>
      </c>
      <c r="F299" s="98" t="s">
        <v>226</v>
      </c>
      <c r="G299" s="99" t="s">
        <v>775</v>
      </c>
      <c r="H299" s="99" t="s">
        <v>224</v>
      </c>
      <c r="I299" s="100">
        <f>I301+I303+I305</f>
        <v>30392000</v>
      </c>
      <c r="J299" s="54">
        <f>J301+J303+J305</f>
        <v>29592000</v>
      </c>
      <c r="K299" s="54">
        <f>K301+K303+K305</f>
        <v>29592000</v>
      </c>
      <c r="L299" s="35"/>
      <c r="M299" s="35"/>
      <c r="N299" s="36"/>
      <c r="O299" s="37"/>
    </row>
    <row r="300" spans="1:17" ht="90" outlineLevel="6" x14ac:dyDescent="0.2">
      <c r="A300" s="99" t="s">
        <v>541</v>
      </c>
      <c r="B300" s="98" t="s">
        <v>894</v>
      </c>
      <c r="C300" s="99" t="s">
        <v>539</v>
      </c>
      <c r="D300" s="98" t="s">
        <v>235</v>
      </c>
      <c r="E300" s="99" t="s">
        <v>103</v>
      </c>
      <c r="F300" s="98" t="s">
        <v>226</v>
      </c>
      <c r="G300" s="99" t="s">
        <v>775</v>
      </c>
      <c r="H300" s="99" t="s">
        <v>299</v>
      </c>
      <c r="I300" s="100">
        <f>I301</f>
        <v>11293000</v>
      </c>
      <c r="J300" s="54">
        <f>J301</f>
        <v>11293000</v>
      </c>
      <c r="K300" s="54">
        <f>K301</f>
        <v>11293000</v>
      </c>
      <c r="L300" s="35"/>
      <c r="M300" s="35"/>
      <c r="N300" s="36"/>
      <c r="O300" s="37"/>
    </row>
    <row r="301" spans="1:17" ht="30" outlineLevel="7" x14ac:dyDescent="0.2">
      <c r="A301" s="99" t="s">
        <v>542</v>
      </c>
      <c r="B301" s="98" t="s">
        <v>904</v>
      </c>
      <c r="C301" s="99" t="s">
        <v>539</v>
      </c>
      <c r="D301" s="98" t="s">
        <v>235</v>
      </c>
      <c r="E301" s="99" t="s">
        <v>103</v>
      </c>
      <c r="F301" s="98" t="s">
        <v>226</v>
      </c>
      <c r="G301" s="99" t="s">
        <v>775</v>
      </c>
      <c r="H301" s="99" t="s">
        <v>314</v>
      </c>
      <c r="I301" s="100">
        <f>SUM(L301:O301)</f>
        <v>11293000</v>
      </c>
      <c r="J301" s="57">
        <v>11293000</v>
      </c>
      <c r="K301" s="58">
        <v>11293000</v>
      </c>
      <c r="L301" s="35">
        <v>11293000</v>
      </c>
      <c r="M301" s="35"/>
      <c r="N301" s="36"/>
      <c r="O301" s="38"/>
    </row>
    <row r="302" spans="1:17" ht="45" outlineLevel="7" x14ac:dyDescent="0.2">
      <c r="A302" s="99" t="s">
        <v>543</v>
      </c>
      <c r="B302" s="98" t="s">
        <v>896</v>
      </c>
      <c r="C302" s="99" t="s">
        <v>539</v>
      </c>
      <c r="D302" s="98" t="s">
        <v>235</v>
      </c>
      <c r="E302" s="99" t="s">
        <v>103</v>
      </c>
      <c r="F302" s="98" t="s">
        <v>226</v>
      </c>
      <c r="G302" s="99" t="s">
        <v>775</v>
      </c>
      <c r="H302" s="99" t="s">
        <v>423</v>
      </c>
      <c r="I302" s="100">
        <f>I303</f>
        <v>19042000</v>
      </c>
      <c r="J302" s="54">
        <f>J303</f>
        <v>18242000</v>
      </c>
      <c r="K302" s="54">
        <f>K303</f>
        <v>18242000</v>
      </c>
      <c r="L302" s="35"/>
      <c r="M302" s="35"/>
      <c r="N302" s="36"/>
      <c r="O302" s="38"/>
    </row>
    <row r="303" spans="1:17" ht="45" outlineLevel="7" x14ac:dyDescent="0.2">
      <c r="A303" s="99" t="s">
        <v>544</v>
      </c>
      <c r="B303" s="98" t="s">
        <v>897</v>
      </c>
      <c r="C303" s="99" t="s">
        <v>539</v>
      </c>
      <c r="D303" s="98" t="s">
        <v>235</v>
      </c>
      <c r="E303" s="99" t="s">
        <v>103</v>
      </c>
      <c r="F303" s="98" t="s">
        <v>226</v>
      </c>
      <c r="G303" s="99" t="s">
        <v>775</v>
      </c>
      <c r="H303" s="99" t="s">
        <v>476</v>
      </c>
      <c r="I303" s="100">
        <f>SUM(L303:O303)</f>
        <v>19042000</v>
      </c>
      <c r="J303" s="57">
        <v>18242000</v>
      </c>
      <c r="K303" s="58">
        <v>18242000</v>
      </c>
      <c r="L303" s="35">
        <v>19042000</v>
      </c>
      <c r="M303" s="35"/>
      <c r="N303" s="36"/>
      <c r="O303" s="38"/>
    </row>
    <row r="304" spans="1:17" ht="15" outlineLevel="7" x14ac:dyDescent="0.2">
      <c r="A304" s="99" t="s">
        <v>546</v>
      </c>
      <c r="B304" s="98" t="s">
        <v>899</v>
      </c>
      <c r="C304" s="99" t="s">
        <v>539</v>
      </c>
      <c r="D304" s="98" t="s">
        <v>235</v>
      </c>
      <c r="E304" s="99" t="s">
        <v>103</v>
      </c>
      <c r="F304" s="98" t="s">
        <v>226</v>
      </c>
      <c r="G304" s="99" t="s">
        <v>775</v>
      </c>
      <c r="H304" s="99" t="s">
        <v>900</v>
      </c>
      <c r="I304" s="100">
        <f>I305</f>
        <v>57000</v>
      </c>
      <c r="J304" s="54">
        <f>J305</f>
        <v>57000</v>
      </c>
      <c r="K304" s="54">
        <f>K305</f>
        <v>57000</v>
      </c>
      <c r="L304" s="35"/>
      <c r="M304" s="35"/>
      <c r="N304" s="36"/>
      <c r="O304" s="38"/>
    </row>
    <row r="305" spans="1:17" ht="15" outlineLevel="7" x14ac:dyDescent="0.2">
      <c r="A305" s="99" t="s">
        <v>548</v>
      </c>
      <c r="B305" s="98" t="s">
        <v>901</v>
      </c>
      <c r="C305" s="99" t="s">
        <v>539</v>
      </c>
      <c r="D305" s="98" t="s">
        <v>235</v>
      </c>
      <c r="E305" s="99" t="s">
        <v>103</v>
      </c>
      <c r="F305" s="98" t="s">
        <v>226</v>
      </c>
      <c r="G305" s="99" t="s">
        <v>775</v>
      </c>
      <c r="H305" s="99" t="s">
        <v>902</v>
      </c>
      <c r="I305" s="100">
        <f>SUM(L305:O305)</f>
        <v>57000</v>
      </c>
      <c r="J305" s="57">
        <v>57000</v>
      </c>
      <c r="K305" s="58">
        <v>57000</v>
      </c>
      <c r="L305" s="35">
        <v>57000</v>
      </c>
      <c r="M305" s="35"/>
      <c r="N305" s="36"/>
      <c r="O305" s="38"/>
    </row>
    <row r="306" spans="1:17" ht="150" outlineLevel="6" x14ac:dyDescent="0.2">
      <c r="A306" s="99" t="s">
        <v>550</v>
      </c>
      <c r="B306" s="103" t="s">
        <v>549</v>
      </c>
      <c r="C306" s="99" t="s">
        <v>539</v>
      </c>
      <c r="D306" s="98" t="s">
        <v>235</v>
      </c>
      <c r="E306" s="99" t="s">
        <v>103</v>
      </c>
      <c r="F306" s="98" t="s">
        <v>226</v>
      </c>
      <c r="G306" s="99" t="s">
        <v>776</v>
      </c>
      <c r="H306" s="99" t="s">
        <v>224</v>
      </c>
      <c r="I306" s="100">
        <f>I308</f>
        <v>5389000</v>
      </c>
      <c r="J306" s="55">
        <f>J308</f>
        <v>5389000</v>
      </c>
      <c r="K306" s="55">
        <f>K308</f>
        <v>5389000</v>
      </c>
      <c r="L306" s="35"/>
      <c r="M306" s="35"/>
      <c r="N306" s="36"/>
      <c r="O306" s="37"/>
    </row>
    <row r="307" spans="1:17" ht="90" outlineLevel="6" x14ac:dyDescent="0.2">
      <c r="A307" s="99" t="s">
        <v>551</v>
      </c>
      <c r="B307" s="103" t="s">
        <v>894</v>
      </c>
      <c r="C307" s="99" t="s">
        <v>539</v>
      </c>
      <c r="D307" s="98" t="s">
        <v>235</v>
      </c>
      <c r="E307" s="99" t="s">
        <v>103</v>
      </c>
      <c r="F307" s="98" t="s">
        <v>226</v>
      </c>
      <c r="G307" s="99" t="s">
        <v>776</v>
      </c>
      <c r="H307" s="99" t="s">
        <v>299</v>
      </c>
      <c r="I307" s="100">
        <f>I308</f>
        <v>5389000</v>
      </c>
      <c r="J307" s="54">
        <f>J308</f>
        <v>5389000</v>
      </c>
      <c r="K307" s="54">
        <f>K308</f>
        <v>5389000</v>
      </c>
      <c r="L307" s="35"/>
      <c r="M307" s="35"/>
      <c r="N307" s="36"/>
      <c r="O307" s="37"/>
    </row>
    <row r="308" spans="1:17" ht="30" outlineLevel="7" x14ac:dyDescent="0.2">
      <c r="A308" s="99" t="s">
        <v>552</v>
      </c>
      <c r="B308" s="98" t="s">
        <v>904</v>
      </c>
      <c r="C308" s="99" t="s">
        <v>539</v>
      </c>
      <c r="D308" s="98" t="s">
        <v>235</v>
      </c>
      <c r="E308" s="99" t="s">
        <v>103</v>
      </c>
      <c r="F308" s="98" t="s">
        <v>226</v>
      </c>
      <c r="G308" s="99" t="s">
        <v>776</v>
      </c>
      <c r="H308" s="99" t="s">
        <v>314</v>
      </c>
      <c r="I308" s="100">
        <f>SUM(L308:O308)</f>
        <v>5389000</v>
      </c>
      <c r="J308" s="57">
        <v>5389000</v>
      </c>
      <c r="K308" s="58">
        <v>5389000</v>
      </c>
      <c r="L308" s="35">
        <v>5389000</v>
      </c>
      <c r="M308" s="35"/>
      <c r="N308" s="36"/>
      <c r="O308" s="38"/>
    </row>
    <row r="309" spans="1:17" ht="120" outlineLevel="6" x14ac:dyDescent="0.2">
      <c r="A309" s="99" t="s">
        <v>553</v>
      </c>
      <c r="B309" s="103" t="s">
        <v>568</v>
      </c>
      <c r="C309" s="99" t="s">
        <v>539</v>
      </c>
      <c r="D309" s="98" t="s">
        <v>235</v>
      </c>
      <c r="E309" s="99" t="s">
        <v>103</v>
      </c>
      <c r="F309" s="98" t="s">
        <v>226</v>
      </c>
      <c r="G309" s="99" t="s">
        <v>778</v>
      </c>
      <c r="H309" s="99" t="s">
        <v>224</v>
      </c>
      <c r="I309" s="100">
        <f>I311</f>
        <v>4642000</v>
      </c>
      <c r="J309" s="54">
        <f>J311</f>
        <v>4642000</v>
      </c>
      <c r="K309" s="54">
        <f>K311</f>
        <v>4642000</v>
      </c>
      <c r="L309" s="35"/>
      <c r="M309" s="35"/>
      <c r="N309" s="36"/>
      <c r="O309" s="37"/>
    </row>
    <row r="310" spans="1:17" ht="45" outlineLevel="6" x14ac:dyDescent="0.2">
      <c r="A310" s="99" t="s">
        <v>554</v>
      </c>
      <c r="B310" s="103" t="s">
        <v>896</v>
      </c>
      <c r="C310" s="99" t="s">
        <v>539</v>
      </c>
      <c r="D310" s="98" t="s">
        <v>235</v>
      </c>
      <c r="E310" s="99" t="s">
        <v>103</v>
      </c>
      <c r="F310" s="98" t="s">
        <v>226</v>
      </c>
      <c r="G310" s="99" t="s">
        <v>778</v>
      </c>
      <c r="H310" s="99" t="s">
        <v>423</v>
      </c>
      <c r="I310" s="100">
        <f>I311</f>
        <v>4642000</v>
      </c>
      <c r="J310" s="54">
        <f>J311</f>
        <v>4642000</v>
      </c>
      <c r="K310" s="54">
        <f>K311</f>
        <v>4642000</v>
      </c>
      <c r="L310" s="35"/>
      <c r="M310" s="35"/>
      <c r="N310" s="36"/>
      <c r="O310" s="37"/>
    </row>
    <row r="311" spans="1:17" ht="45" outlineLevel="7" x14ac:dyDescent="0.2">
      <c r="A311" s="99" t="s">
        <v>555</v>
      </c>
      <c r="B311" s="98" t="s">
        <v>897</v>
      </c>
      <c r="C311" s="99" t="s">
        <v>539</v>
      </c>
      <c r="D311" s="98" t="s">
        <v>235</v>
      </c>
      <c r="E311" s="99" t="s">
        <v>103</v>
      </c>
      <c r="F311" s="98" t="s">
        <v>226</v>
      </c>
      <c r="G311" s="99" t="s">
        <v>778</v>
      </c>
      <c r="H311" s="99" t="s">
        <v>476</v>
      </c>
      <c r="I311" s="100">
        <f>SUM(L311:O311)</f>
        <v>4642000</v>
      </c>
      <c r="J311" s="57">
        <v>4642000</v>
      </c>
      <c r="K311" s="58">
        <v>4642000</v>
      </c>
      <c r="L311" s="35">
        <v>4642000</v>
      </c>
      <c r="M311" s="35"/>
      <c r="N311" s="36"/>
      <c r="O311" s="38"/>
    </row>
    <row r="312" spans="1:17" ht="15" outlineLevel="2" x14ac:dyDescent="0.2">
      <c r="A312" s="99" t="s">
        <v>556</v>
      </c>
      <c r="B312" s="98" t="s">
        <v>105</v>
      </c>
      <c r="C312" s="99" t="s">
        <v>539</v>
      </c>
      <c r="D312" s="98" t="s">
        <v>235</v>
      </c>
      <c r="E312" s="99" t="s">
        <v>106</v>
      </c>
      <c r="F312" s="98" t="s">
        <v>338</v>
      </c>
      <c r="G312" s="99" t="s">
        <v>224</v>
      </c>
      <c r="H312" s="99" t="s">
        <v>224</v>
      </c>
      <c r="I312" s="100">
        <f t="shared" ref="I312:K313" si="30">I313</f>
        <v>182657200</v>
      </c>
      <c r="J312" s="55">
        <f t="shared" si="30"/>
        <v>182657200</v>
      </c>
      <c r="K312" s="55">
        <f t="shared" si="30"/>
        <v>182657200</v>
      </c>
      <c r="L312" s="35"/>
      <c r="M312" s="35"/>
      <c r="N312" s="36"/>
      <c r="O312" s="37"/>
    </row>
    <row r="313" spans="1:17" ht="30" outlineLevel="4" x14ac:dyDescent="0.2">
      <c r="A313" s="99" t="s">
        <v>557</v>
      </c>
      <c r="B313" s="98" t="s">
        <v>545</v>
      </c>
      <c r="C313" s="99" t="s">
        <v>539</v>
      </c>
      <c r="D313" s="98" t="s">
        <v>235</v>
      </c>
      <c r="E313" s="99" t="s">
        <v>106</v>
      </c>
      <c r="F313" s="98" t="s">
        <v>338</v>
      </c>
      <c r="G313" s="99" t="s">
        <v>768</v>
      </c>
      <c r="H313" s="99" t="s">
        <v>224</v>
      </c>
      <c r="I313" s="100">
        <f t="shared" si="30"/>
        <v>182657200</v>
      </c>
      <c r="J313" s="55">
        <f t="shared" si="30"/>
        <v>182657200</v>
      </c>
      <c r="K313" s="55">
        <f t="shared" si="30"/>
        <v>182657200</v>
      </c>
      <c r="L313" s="35"/>
      <c r="M313" s="35"/>
      <c r="N313" s="36"/>
      <c r="O313" s="37"/>
    </row>
    <row r="314" spans="1:17" ht="60" outlineLevel="5" x14ac:dyDescent="0.2">
      <c r="A314" s="99" t="s">
        <v>559</v>
      </c>
      <c r="B314" s="98" t="s">
        <v>547</v>
      </c>
      <c r="C314" s="99" t="s">
        <v>539</v>
      </c>
      <c r="D314" s="98" t="s">
        <v>235</v>
      </c>
      <c r="E314" s="99" t="s">
        <v>106</v>
      </c>
      <c r="F314" s="98" t="s">
        <v>338</v>
      </c>
      <c r="G314" s="99" t="s">
        <v>769</v>
      </c>
      <c r="H314" s="99" t="s">
        <v>224</v>
      </c>
      <c r="I314" s="100">
        <f>I318+I323+I330+I315</f>
        <v>182657200</v>
      </c>
      <c r="J314" s="54">
        <f>J318+J323+J330+J315</f>
        <v>182657200</v>
      </c>
      <c r="K314" s="54">
        <f>K318+K323+K330+K315</f>
        <v>182657200</v>
      </c>
      <c r="L314" s="35"/>
      <c r="M314" s="35"/>
      <c r="N314" s="36"/>
      <c r="O314" s="37"/>
    </row>
    <row r="315" spans="1:17" ht="270" outlineLevel="5" x14ac:dyDescent="0.2">
      <c r="A315" s="99" t="s">
        <v>560</v>
      </c>
      <c r="B315" s="102" t="s">
        <v>948</v>
      </c>
      <c r="C315" s="99" t="s">
        <v>539</v>
      </c>
      <c r="D315" s="98" t="s">
        <v>235</v>
      </c>
      <c r="E315" s="99"/>
      <c r="F315" s="98" t="s">
        <v>338</v>
      </c>
      <c r="G315" s="99" t="s">
        <v>924</v>
      </c>
      <c r="H315" s="99"/>
      <c r="I315" s="100">
        <f>I317</f>
        <v>12476200</v>
      </c>
      <c r="J315" s="54">
        <f>J317</f>
        <v>12476200</v>
      </c>
      <c r="K315" s="54">
        <f>K317</f>
        <v>12476200</v>
      </c>
      <c r="L315" s="35"/>
      <c r="M315" s="35"/>
      <c r="N315" s="36"/>
      <c r="O315" s="37"/>
    </row>
    <row r="316" spans="1:17" ht="90" outlineLevel="5" x14ac:dyDescent="0.2">
      <c r="A316" s="99" t="s">
        <v>561</v>
      </c>
      <c r="B316" s="103" t="s">
        <v>894</v>
      </c>
      <c r="C316" s="99" t="s">
        <v>539</v>
      </c>
      <c r="D316" s="98" t="s">
        <v>235</v>
      </c>
      <c r="E316" s="99"/>
      <c r="F316" s="98" t="s">
        <v>338</v>
      </c>
      <c r="G316" s="99" t="s">
        <v>924</v>
      </c>
      <c r="H316" s="99" t="s">
        <v>299</v>
      </c>
      <c r="I316" s="100">
        <f>I317</f>
        <v>12476200</v>
      </c>
      <c r="J316" s="54">
        <f>J317</f>
        <v>12476200</v>
      </c>
      <c r="K316" s="54">
        <f>K317</f>
        <v>12476200</v>
      </c>
      <c r="L316" s="35"/>
      <c r="M316" s="35"/>
      <c r="N316" s="36"/>
      <c r="O316" s="37"/>
    </row>
    <row r="317" spans="1:17" ht="30" outlineLevel="5" x14ac:dyDescent="0.2">
      <c r="A317" s="99" t="s">
        <v>562</v>
      </c>
      <c r="B317" s="98" t="s">
        <v>904</v>
      </c>
      <c r="C317" s="99" t="s">
        <v>539</v>
      </c>
      <c r="D317" s="98" t="s">
        <v>235</v>
      </c>
      <c r="E317" s="99"/>
      <c r="F317" s="98" t="s">
        <v>338</v>
      </c>
      <c r="G317" s="99" t="s">
        <v>924</v>
      </c>
      <c r="H317" s="99" t="s">
        <v>314</v>
      </c>
      <c r="I317" s="100">
        <f>SUM(L317:O317)</f>
        <v>12476200</v>
      </c>
      <c r="J317" s="64">
        <v>12476200</v>
      </c>
      <c r="K317" s="64">
        <v>12476200</v>
      </c>
      <c r="L317" s="35"/>
      <c r="M317" s="35"/>
      <c r="N317" s="36"/>
      <c r="O317" s="38">
        <v>12476200</v>
      </c>
      <c r="P317" s="36">
        <v>12476200</v>
      </c>
      <c r="Q317" s="36">
        <v>12476200</v>
      </c>
    </row>
    <row r="318" spans="1:17" ht="270" outlineLevel="6" x14ac:dyDescent="0.2">
      <c r="A318" s="99" t="s">
        <v>563</v>
      </c>
      <c r="B318" s="103" t="s">
        <v>947</v>
      </c>
      <c r="C318" s="99" t="s">
        <v>539</v>
      </c>
      <c r="D318" s="98" t="s">
        <v>235</v>
      </c>
      <c r="E318" s="99" t="s">
        <v>106</v>
      </c>
      <c r="F318" s="98" t="s">
        <v>338</v>
      </c>
      <c r="G318" s="99" t="s">
        <v>772</v>
      </c>
      <c r="H318" s="99" t="s">
        <v>224</v>
      </c>
      <c r="I318" s="100">
        <f>I320+I322</f>
        <v>120730200</v>
      </c>
      <c r="J318" s="54">
        <f>J320+J322</f>
        <v>120730200</v>
      </c>
      <c r="K318" s="54">
        <f>K320+K322</f>
        <v>120730200</v>
      </c>
      <c r="L318" s="35"/>
      <c r="M318" s="35"/>
      <c r="N318" s="36"/>
      <c r="O318" s="37"/>
    </row>
    <row r="319" spans="1:17" ht="90" outlineLevel="6" x14ac:dyDescent="0.2">
      <c r="A319" s="99" t="s">
        <v>564</v>
      </c>
      <c r="B319" s="103" t="s">
        <v>894</v>
      </c>
      <c r="C319" s="99" t="s">
        <v>539</v>
      </c>
      <c r="D319" s="98" t="s">
        <v>235</v>
      </c>
      <c r="E319" s="99" t="s">
        <v>106</v>
      </c>
      <c r="F319" s="98" t="s">
        <v>338</v>
      </c>
      <c r="G319" s="99" t="s">
        <v>772</v>
      </c>
      <c r="H319" s="99" t="s">
        <v>299</v>
      </c>
      <c r="I319" s="100">
        <f>I320</f>
        <v>115683700</v>
      </c>
      <c r="J319" s="54">
        <f>J320</f>
        <v>115683700</v>
      </c>
      <c r="K319" s="54">
        <f>K320</f>
        <v>115683700</v>
      </c>
      <c r="L319" s="35"/>
      <c r="M319" s="35"/>
      <c r="N319" s="36"/>
      <c r="O319" s="37"/>
    </row>
    <row r="320" spans="1:17" ht="30" outlineLevel="7" x14ac:dyDescent="0.2">
      <c r="A320" s="99" t="s">
        <v>565</v>
      </c>
      <c r="B320" s="98" t="s">
        <v>904</v>
      </c>
      <c r="C320" s="99" t="s">
        <v>539</v>
      </c>
      <c r="D320" s="98" t="s">
        <v>235</v>
      </c>
      <c r="E320" s="99" t="s">
        <v>106</v>
      </c>
      <c r="F320" s="98" t="s">
        <v>338</v>
      </c>
      <c r="G320" s="99" t="s">
        <v>772</v>
      </c>
      <c r="H320" s="99" t="s">
        <v>314</v>
      </c>
      <c r="I320" s="100">
        <f>SUM(L320:O320)</f>
        <v>115683700</v>
      </c>
      <c r="J320" s="57">
        <v>115683700</v>
      </c>
      <c r="K320" s="58">
        <v>115683700</v>
      </c>
      <c r="L320" s="35"/>
      <c r="M320" s="35"/>
      <c r="N320" s="36"/>
      <c r="O320" s="85">
        <v>115683700</v>
      </c>
      <c r="P320" s="30"/>
      <c r="Q320" s="30"/>
    </row>
    <row r="321" spans="1:17" ht="45" outlineLevel="7" x14ac:dyDescent="0.2">
      <c r="A321" s="99" t="s">
        <v>566</v>
      </c>
      <c r="B321" s="98" t="s">
        <v>896</v>
      </c>
      <c r="C321" s="99" t="s">
        <v>539</v>
      </c>
      <c r="D321" s="98" t="s">
        <v>235</v>
      </c>
      <c r="E321" s="99" t="s">
        <v>106</v>
      </c>
      <c r="F321" s="98" t="s">
        <v>338</v>
      </c>
      <c r="G321" s="99" t="s">
        <v>772</v>
      </c>
      <c r="H321" s="99" t="s">
        <v>423</v>
      </c>
      <c r="I321" s="100">
        <f>I322</f>
        <v>5046500</v>
      </c>
      <c r="J321" s="54">
        <f>J322</f>
        <v>5046500</v>
      </c>
      <c r="K321" s="54">
        <f>K322</f>
        <v>5046500</v>
      </c>
      <c r="L321" s="35"/>
      <c r="M321" s="35"/>
      <c r="N321" s="36"/>
      <c r="O321" s="38"/>
    </row>
    <row r="322" spans="1:17" ht="45" outlineLevel="7" x14ac:dyDescent="0.2">
      <c r="A322" s="99" t="s">
        <v>445</v>
      </c>
      <c r="B322" s="98" t="s">
        <v>897</v>
      </c>
      <c r="C322" s="99" t="s">
        <v>539</v>
      </c>
      <c r="D322" s="98" t="s">
        <v>235</v>
      </c>
      <c r="E322" s="99" t="s">
        <v>106</v>
      </c>
      <c r="F322" s="98" t="s">
        <v>338</v>
      </c>
      <c r="G322" s="99" t="s">
        <v>772</v>
      </c>
      <c r="H322" s="99" t="s">
        <v>476</v>
      </c>
      <c r="I322" s="100">
        <f>SUM(L322:O322)</f>
        <v>5046500</v>
      </c>
      <c r="J322" s="57">
        <v>5046500</v>
      </c>
      <c r="K322" s="58">
        <v>5046500</v>
      </c>
      <c r="L322" s="35"/>
      <c r="M322" s="35"/>
      <c r="N322" s="36"/>
      <c r="O322" s="38">
        <v>5046500</v>
      </c>
      <c r="P322" s="36">
        <v>120730200</v>
      </c>
      <c r="Q322" s="36">
        <v>120730200</v>
      </c>
    </row>
    <row r="323" spans="1:17" ht="90" outlineLevel="6" x14ac:dyDescent="0.2">
      <c r="A323" s="99" t="s">
        <v>567</v>
      </c>
      <c r="B323" s="98" t="s">
        <v>558</v>
      </c>
      <c r="C323" s="99" t="s">
        <v>539</v>
      </c>
      <c r="D323" s="98" t="s">
        <v>235</v>
      </c>
      <c r="E323" s="99" t="s">
        <v>106</v>
      </c>
      <c r="F323" s="98" t="s">
        <v>338</v>
      </c>
      <c r="G323" s="99" t="s">
        <v>775</v>
      </c>
      <c r="H323" s="99" t="s">
        <v>224</v>
      </c>
      <c r="I323" s="100">
        <f>I325+I327+I329</f>
        <v>42121800</v>
      </c>
      <c r="J323" s="54">
        <f>J325+J327+J329</f>
        <v>42121800</v>
      </c>
      <c r="K323" s="54">
        <f>K325+K327+K329</f>
        <v>42121800</v>
      </c>
      <c r="L323" s="35"/>
      <c r="M323" s="35"/>
      <c r="N323" s="36"/>
      <c r="O323" s="37"/>
    </row>
    <row r="324" spans="1:17" ht="90" outlineLevel="6" x14ac:dyDescent="0.2">
      <c r="A324" s="99" t="s">
        <v>569</v>
      </c>
      <c r="B324" s="98" t="s">
        <v>894</v>
      </c>
      <c r="C324" s="99" t="s">
        <v>539</v>
      </c>
      <c r="D324" s="98" t="s">
        <v>235</v>
      </c>
      <c r="E324" s="99" t="s">
        <v>106</v>
      </c>
      <c r="F324" s="98" t="s">
        <v>338</v>
      </c>
      <c r="G324" s="99" t="s">
        <v>775</v>
      </c>
      <c r="H324" s="99" t="s">
        <v>299</v>
      </c>
      <c r="I324" s="100">
        <f>I325</f>
        <v>13810000</v>
      </c>
      <c r="J324" s="54">
        <f>J325</f>
        <v>13810000</v>
      </c>
      <c r="K324" s="54">
        <f>K325</f>
        <v>13810000</v>
      </c>
      <c r="L324" s="35"/>
      <c r="M324" s="35"/>
      <c r="N324" s="36"/>
      <c r="O324" s="37"/>
    </row>
    <row r="325" spans="1:17" ht="30" outlineLevel="7" x14ac:dyDescent="0.2">
      <c r="A325" s="99" t="s">
        <v>570</v>
      </c>
      <c r="B325" s="98" t="s">
        <v>904</v>
      </c>
      <c r="C325" s="99" t="s">
        <v>539</v>
      </c>
      <c r="D325" s="98" t="s">
        <v>235</v>
      </c>
      <c r="E325" s="99" t="s">
        <v>106</v>
      </c>
      <c r="F325" s="98" t="s">
        <v>338</v>
      </c>
      <c r="G325" s="99" t="s">
        <v>775</v>
      </c>
      <c r="H325" s="99" t="s">
        <v>314</v>
      </c>
      <c r="I325" s="100">
        <f>SUM(L325:O325)</f>
        <v>13810000</v>
      </c>
      <c r="J325" s="57">
        <v>13810000</v>
      </c>
      <c r="K325" s="58">
        <v>13810000</v>
      </c>
      <c r="L325" s="35">
        <v>13810000</v>
      </c>
      <c r="M325" s="35"/>
      <c r="N325" s="36"/>
      <c r="O325" s="38"/>
    </row>
    <row r="326" spans="1:17" ht="45" outlineLevel="7" x14ac:dyDescent="0.2">
      <c r="A326" s="99" t="s">
        <v>571</v>
      </c>
      <c r="B326" s="98" t="s">
        <v>896</v>
      </c>
      <c r="C326" s="99" t="s">
        <v>539</v>
      </c>
      <c r="D326" s="98" t="s">
        <v>235</v>
      </c>
      <c r="E326" s="99" t="s">
        <v>106</v>
      </c>
      <c r="F326" s="98" t="s">
        <v>338</v>
      </c>
      <c r="G326" s="99" t="s">
        <v>775</v>
      </c>
      <c r="H326" s="99" t="s">
        <v>423</v>
      </c>
      <c r="I326" s="100">
        <f>I327</f>
        <v>28180800</v>
      </c>
      <c r="J326" s="54">
        <f>J327</f>
        <v>28180800</v>
      </c>
      <c r="K326" s="54">
        <f>K327</f>
        <v>28180800</v>
      </c>
      <c r="L326" s="35"/>
      <c r="M326" s="35"/>
      <c r="N326" s="36"/>
      <c r="O326" s="38"/>
    </row>
    <row r="327" spans="1:17" ht="45" outlineLevel="7" x14ac:dyDescent="0.2">
      <c r="A327" s="99" t="s">
        <v>572</v>
      </c>
      <c r="B327" s="98" t="s">
        <v>897</v>
      </c>
      <c r="C327" s="99" t="s">
        <v>539</v>
      </c>
      <c r="D327" s="98" t="s">
        <v>235</v>
      </c>
      <c r="E327" s="99" t="s">
        <v>106</v>
      </c>
      <c r="F327" s="98" t="s">
        <v>338</v>
      </c>
      <c r="G327" s="99" t="s">
        <v>775</v>
      </c>
      <c r="H327" s="99" t="s">
        <v>476</v>
      </c>
      <c r="I327" s="100">
        <f>SUM(L327:O327)</f>
        <v>28180800</v>
      </c>
      <c r="J327" s="57">
        <v>28180800</v>
      </c>
      <c r="K327" s="58">
        <v>28180800</v>
      </c>
      <c r="L327" s="35">
        <v>28180800</v>
      </c>
      <c r="M327" s="35"/>
      <c r="N327" s="36"/>
      <c r="O327" s="38"/>
    </row>
    <row r="328" spans="1:17" ht="15" outlineLevel="7" x14ac:dyDescent="0.2">
      <c r="A328" s="99" t="s">
        <v>573</v>
      </c>
      <c r="B328" s="98" t="s">
        <v>899</v>
      </c>
      <c r="C328" s="99" t="s">
        <v>539</v>
      </c>
      <c r="D328" s="98" t="s">
        <v>235</v>
      </c>
      <c r="E328" s="99" t="s">
        <v>106</v>
      </c>
      <c r="F328" s="98" t="s">
        <v>338</v>
      </c>
      <c r="G328" s="99" t="s">
        <v>775</v>
      </c>
      <c r="H328" s="99" t="s">
        <v>900</v>
      </c>
      <c r="I328" s="100">
        <f>I329</f>
        <v>131000</v>
      </c>
      <c r="J328" s="54">
        <f>J329</f>
        <v>131000</v>
      </c>
      <c r="K328" s="54">
        <f>K329</f>
        <v>131000</v>
      </c>
      <c r="L328" s="35"/>
      <c r="M328" s="35"/>
      <c r="N328" s="36"/>
      <c r="O328" s="38"/>
    </row>
    <row r="329" spans="1:17" ht="15" outlineLevel="7" x14ac:dyDescent="0.2">
      <c r="A329" s="99" t="s">
        <v>574</v>
      </c>
      <c r="B329" s="98" t="s">
        <v>901</v>
      </c>
      <c r="C329" s="99" t="s">
        <v>539</v>
      </c>
      <c r="D329" s="98" t="s">
        <v>235</v>
      </c>
      <c r="E329" s="99" t="s">
        <v>106</v>
      </c>
      <c r="F329" s="98" t="s">
        <v>338</v>
      </c>
      <c r="G329" s="99" t="s">
        <v>775</v>
      </c>
      <c r="H329" s="99" t="s">
        <v>902</v>
      </c>
      <c r="I329" s="100">
        <f>SUM(L329:O329)</f>
        <v>131000</v>
      </c>
      <c r="J329" s="57">
        <v>131000</v>
      </c>
      <c r="K329" s="58">
        <v>131000</v>
      </c>
      <c r="L329" s="35">
        <v>131000</v>
      </c>
      <c r="M329" s="35"/>
      <c r="N329" s="36"/>
      <c r="O329" s="38"/>
    </row>
    <row r="330" spans="1:17" ht="150" outlineLevel="6" x14ac:dyDescent="0.2">
      <c r="A330" s="99" t="s">
        <v>575</v>
      </c>
      <c r="B330" s="103" t="s">
        <v>549</v>
      </c>
      <c r="C330" s="99" t="s">
        <v>539</v>
      </c>
      <c r="D330" s="98" t="s">
        <v>235</v>
      </c>
      <c r="E330" s="99" t="s">
        <v>106</v>
      </c>
      <c r="F330" s="98" t="s">
        <v>338</v>
      </c>
      <c r="G330" s="99" t="s">
        <v>776</v>
      </c>
      <c r="H330" s="99" t="s">
        <v>224</v>
      </c>
      <c r="I330" s="100">
        <f>I332</f>
        <v>7329000</v>
      </c>
      <c r="J330" s="55">
        <f>J332</f>
        <v>7329000</v>
      </c>
      <c r="K330" s="55">
        <f>K332</f>
        <v>7329000</v>
      </c>
      <c r="L330" s="35"/>
      <c r="M330" s="35"/>
      <c r="N330" s="36"/>
      <c r="O330" s="37"/>
    </row>
    <row r="331" spans="1:17" ht="90" outlineLevel="6" x14ac:dyDescent="0.2">
      <c r="A331" s="99" t="s">
        <v>576</v>
      </c>
      <c r="B331" s="103" t="s">
        <v>894</v>
      </c>
      <c r="C331" s="99" t="s">
        <v>539</v>
      </c>
      <c r="D331" s="98" t="s">
        <v>235</v>
      </c>
      <c r="E331" s="99" t="s">
        <v>106</v>
      </c>
      <c r="F331" s="98" t="s">
        <v>338</v>
      </c>
      <c r="G331" s="99" t="s">
        <v>776</v>
      </c>
      <c r="H331" s="99" t="s">
        <v>299</v>
      </c>
      <c r="I331" s="100">
        <f>I332</f>
        <v>7329000</v>
      </c>
      <c r="J331" s="54">
        <f>J332</f>
        <v>7329000</v>
      </c>
      <c r="K331" s="54">
        <f>K332</f>
        <v>7329000</v>
      </c>
      <c r="L331" s="35"/>
      <c r="M331" s="35"/>
      <c r="N331" s="36"/>
      <c r="O331" s="37"/>
    </row>
    <row r="332" spans="1:17" ht="30" outlineLevel="7" x14ac:dyDescent="0.2">
      <c r="A332" s="99" t="s">
        <v>453</v>
      </c>
      <c r="B332" s="98" t="s">
        <v>904</v>
      </c>
      <c r="C332" s="99" t="s">
        <v>539</v>
      </c>
      <c r="D332" s="98" t="s">
        <v>235</v>
      </c>
      <c r="E332" s="99" t="s">
        <v>106</v>
      </c>
      <c r="F332" s="98" t="s">
        <v>338</v>
      </c>
      <c r="G332" s="99" t="s">
        <v>776</v>
      </c>
      <c r="H332" s="99" t="s">
        <v>314</v>
      </c>
      <c r="I332" s="100">
        <f>SUM(L332:O332)</f>
        <v>7329000</v>
      </c>
      <c r="J332" s="57">
        <v>7329000</v>
      </c>
      <c r="K332" s="58">
        <v>7329000</v>
      </c>
      <c r="L332" s="35">
        <v>7329000</v>
      </c>
      <c r="M332" s="35"/>
      <c r="N332" s="36"/>
      <c r="O332" s="38"/>
    </row>
    <row r="333" spans="1:17" ht="15" outlineLevel="2" x14ac:dyDescent="0.2">
      <c r="A333" s="99" t="s">
        <v>577</v>
      </c>
      <c r="B333" s="98" t="s">
        <v>117</v>
      </c>
      <c r="C333" s="99" t="s">
        <v>539</v>
      </c>
      <c r="D333" s="98" t="s">
        <v>235</v>
      </c>
      <c r="E333" s="99" t="s">
        <v>118</v>
      </c>
      <c r="F333" s="98" t="s">
        <v>235</v>
      </c>
      <c r="G333" s="99" t="s">
        <v>224</v>
      </c>
      <c r="H333" s="99" t="s">
        <v>224</v>
      </c>
      <c r="I333" s="100">
        <f t="shared" ref="I333:K334" si="31">I334</f>
        <v>862000</v>
      </c>
      <c r="J333" s="55">
        <f t="shared" si="31"/>
        <v>862000</v>
      </c>
      <c r="K333" s="55">
        <f t="shared" si="31"/>
        <v>862000</v>
      </c>
      <c r="L333" s="35"/>
      <c r="M333" s="35"/>
      <c r="N333" s="36"/>
      <c r="O333" s="37"/>
    </row>
    <row r="334" spans="1:17" ht="30" outlineLevel="4" x14ac:dyDescent="0.2">
      <c r="A334" s="99" t="s">
        <v>578</v>
      </c>
      <c r="B334" s="98" t="s">
        <v>545</v>
      </c>
      <c r="C334" s="99" t="s">
        <v>539</v>
      </c>
      <c r="D334" s="98" t="s">
        <v>235</v>
      </c>
      <c r="E334" s="99" t="s">
        <v>118</v>
      </c>
      <c r="F334" s="98" t="s">
        <v>235</v>
      </c>
      <c r="G334" s="99" t="s">
        <v>768</v>
      </c>
      <c r="H334" s="99" t="s">
        <v>224</v>
      </c>
      <c r="I334" s="100">
        <f t="shared" si="31"/>
        <v>862000</v>
      </c>
      <c r="J334" s="55">
        <f t="shared" si="31"/>
        <v>862000</v>
      </c>
      <c r="K334" s="55">
        <f t="shared" si="31"/>
        <v>862000</v>
      </c>
      <c r="L334" s="35"/>
      <c r="M334" s="35"/>
      <c r="N334" s="36"/>
      <c r="O334" s="37"/>
    </row>
    <row r="335" spans="1:17" ht="60" outlineLevel="5" x14ac:dyDescent="0.2">
      <c r="A335" s="99" t="s">
        <v>579</v>
      </c>
      <c r="B335" s="98" t="s">
        <v>547</v>
      </c>
      <c r="C335" s="99" t="s">
        <v>539</v>
      </c>
      <c r="D335" s="98" t="s">
        <v>235</v>
      </c>
      <c r="E335" s="99" t="s">
        <v>118</v>
      </c>
      <c r="F335" s="98" t="s">
        <v>235</v>
      </c>
      <c r="G335" s="99" t="s">
        <v>769</v>
      </c>
      <c r="H335" s="99" t="s">
        <v>224</v>
      </c>
      <c r="I335" s="100">
        <f>I336+I339</f>
        <v>862000</v>
      </c>
      <c r="J335" s="54">
        <f>J336+J339</f>
        <v>862000</v>
      </c>
      <c r="K335" s="54">
        <f>K336+K339</f>
        <v>862000</v>
      </c>
      <c r="L335" s="35"/>
      <c r="M335" s="35"/>
      <c r="N335" s="36"/>
      <c r="O335" s="37"/>
    </row>
    <row r="336" spans="1:17" s="49" customFormat="1" ht="180" outlineLevel="6" x14ac:dyDescent="0.2">
      <c r="A336" s="99" t="s">
        <v>580</v>
      </c>
      <c r="B336" s="103" t="s">
        <v>935</v>
      </c>
      <c r="C336" s="109" t="s">
        <v>539</v>
      </c>
      <c r="D336" s="110" t="s">
        <v>235</v>
      </c>
      <c r="E336" s="109" t="s">
        <v>118</v>
      </c>
      <c r="F336" s="110" t="s">
        <v>235</v>
      </c>
      <c r="G336" s="109" t="s">
        <v>777</v>
      </c>
      <c r="H336" s="109" t="s">
        <v>224</v>
      </c>
      <c r="I336" s="111">
        <f>I338</f>
        <v>291000</v>
      </c>
      <c r="J336" s="60">
        <f>J338</f>
        <v>291000</v>
      </c>
      <c r="K336" s="60">
        <f>K338</f>
        <v>291000</v>
      </c>
      <c r="L336" s="47"/>
      <c r="M336" s="47"/>
      <c r="N336" s="48"/>
      <c r="O336" s="46"/>
      <c r="P336" s="48"/>
      <c r="Q336" s="48"/>
    </row>
    <row r="337" spans="1:17" s="49" customFormat="1" ht="30" outlineLevel="6" x14ac:dyDescent="0.2">
      <c r="A337" s="99" t="s">
        <v>581</v>
      </c>
      <c r="B337" s="113" t="s">
        <v>898</v>
      </c>
      <c r="C337" s="109" t="s">
        <v>539</v>
      </c>
      <c r="D337" s="110" t="s">
        <v>235</v>
      </c>
      <c r="E337" s="109" t="s">
        <v>118</v>
      </c>
      <c r="F337" s="110" t="s">
        <v>235</v>
      </c>
      <c r="G337" s="109" t="s">
        <v>777</v>
      </c>
      <c r="H337" s="109" t="s">
        <v>554</v>
      </c>
      <c r="I337" s="111">
        <f>I338</f>
        <v>291000</v>
      </c>
      <c r="J337" s="59">
        <f>J338</f>
        <v>291000</v>
      </c>
      <c r="K337" s="59">
        <f>K338</f>
        <v>291000</v>
      </c>
      <c r="L337" s="47"/>
      <c r="M337" s="47"/>
      <c r="N337" s="48"/>
      <c r="O337" s="46"/>
      <c r="P337" s="48"/>
      <c r="Q337" s="48"/>
    </row>
    <row r="338" spans="1:17" s="49" customFormat="1" ht="30" outlineLevel="7" x14ac:dyDescent="0.2">
      <c r="A338" s="99" t="s">
        <v>582</v>
      </c>
      <c r="B338" s="110" t="s">
        <v>908</v>
      </c>
      <c r="C338" s="109" t="s">
        <v>539</v>
      </c>
      <c r="D338" s="110" t="s">
        <v>235</v>
      </c>
      <c r="E338" s="109" t="s">
        <v>118</v>
      </c>
      <c r="F338" s="110" t="s">
        <v>235</v>
      </c>
      <c r="G338" s="109" t="s">
        <v>777</v>
      </c>
      <c r="H338" s="109" t="s">
        <v>575</v>
      </c>
      <c r="I338" s="111">
        <f>SUM(L338:O338)</f>
        <v>291000</v>
      </c>
      <c r="J338" s="62">
        <v>291000</v>
      </c>
      <c r="K338" s="63">
        <v>291000</v>
      </c>
      <c r="L338" s="47">
        <v>291000</v>
      </c>
      <c r="M338" s="47"/>
      <c r="N338" s="48"/>
      <c r="O338" s="50"/>
      <c r="P338" s="48"/>
      <c r="Q338" s="48"/>
    </row>
    <row r="339" spans="1:17" ht="105" outlineLevel="6" x14ac:dyDescent="0.2">
      <c r="A339" s="99" t="s">
        <v>583</v>
      </c>
      <c r="B339" s="103" t="s">
        <v>972</v>
      </c>
      <c r="C339" s="99" t="s">
        <v>539</v>
      </c>
      <c r="D339" s="98" t="s">
        <v>235</v>
      </c>
      <c r="E339" s="99" t="s">
        <v>118</v>
      </c>
      <c r="F339" s="98" t="s">
        <v>235</v>
      </c>
      <c r="G339" s="99" t="s">
        <v>916</v>
      </c>
      <c r="H339" s="99" t="s">
        <v>224</v>
      </c>
      <c r="I339" s="100">
        <f>I341+I343</f>
        <v>571000</v>
      </c>
      <c r="J339" s="54">
        <f>J341+J343</f>
        <v>571000</v>
      </c>
      <c r="K339" s="54">
        <f>K341+K343</f>
        <v>571000</v>
      </c>
      <c r="L339" s="35"/>
      <c r="M339" s="35"/>
      <c r="N339" s="36"/>
      <c r="O339" s="37"/>
    </row>
    <row r="340" spans="1:17" ht="90" outlineLevel="6" x14ac:dyDescent="0.2">
      <c r="A340" s="99" t="s">
        <v>584</v>
      </c>
      <c r="B340" s="103" t="s">
        <v>894</v>
      </c>
      <c r="C340" s="99" t="s">
        <v>539</v>
      </c>
      <c r="D340" s="98" t="s">
        <v>235</v>
      </c>
      <c r="E340" s="99" t="s">
        <v>118</v>
      </c>
      <c r="F340" s="98" t="s">
        <v>235</v>
      </c>
      <c r="G340" s="99" t="s">
        <v>916</v>
      </c>
      <c r="H340" s="99" t="s">
        <v>299</v>
      </c>
      <c r="I340" s="100">
        <f>I341</f>
        <v>162800</v>
      </c>
      <c r="J340" s="54">
        <f>J341</f>
        <v>162800</v>
      </c>
      <c r="K340" s="54">
        <f>K341</f>
        <v>162800</v>
      </c>
      <c r="L340" s="35"/>
      <c r="M340" s="35"/>
      <c r="N340" s="36"/>
      <c r="O340" s="37"/>
    </row>
    <row r="341" spans="1:17" ht="30" outlineLevel="6" x14ac:dyDescent="0.2">
      <c r="A341" s="99" t="s">
        <v>585</v>
      </c>
      <c r="B341" s="98" t="s">
        <v>904</v>
      </c>
      <c r="C341" s="99" t="s">
        <v>539</v>
      </c>
      <c r="D341" s="98" t="s">
        <v>235</v>
      </c>
      <c r="E341" s="99" t="s">
        <v>118</v>
      </c>
      <c r="F341" s="98" t="s">
        <v>235</v>
      </c>
      <c r="G341" s="99" t="s">
        <v>916</v>
      </c>
      <c r="H341" s="99" t="s">
        <v>314</v>
      </c>
      <c r="I341" s="100">
        <f>SUM(L341:O341)</f>
        <v>162800</v>
      </c>
      <c r="J341" s="64">
        <v>162800</v>
      </c>
      <c r="K341" s="64">
        <v>162800</v>
      </c>
      <c r="L341" s="35">
        <v>162800</v>
      </c>
      <c r="M341" s="35"/>
      <c r="N341" s="36"/>
      <c r="O341" s="37"/>
    </row>
    <row r="342" spans="1:17" ht="45" outlineLevel="6" x14ac:dyDescent="0.2">
      <c r="A342" s="99" t="s">
        <v>586</v>
      </c>
      <c r="B342" s="98" t="s">
        <v>896</v>
      </c>
      <c r="C342" s="99" t="s">
        <v>539</v>
      </c>
      <c r="D342" s="98" t="s">
        <v>235</v>
      </c>
      <c r="E342" s="99" t="s">
        <v>118</v>
      </c>
      <c r="F342" s="98" t="s">
        <v>235</v>
      </c>
      <c r="G342" s="99" t="s">
        <v>916</v>
      </c>
      <c r="H342" s="99" t="s">
        <v>423</v>
      </c>
      <c r="I342" s="100">
        <f>I343</f>
        <v>408200</v>
      </c>
      <c r="J342" s="54">
        <f>J343</f>
        <v>408200</v>
      </c>
      <c r="K342" s="54">
        <f>K343</f>
        <v>408200</v>
      </c>
      <c r="L342" s="35"/>
      <c r="M342" s="35"/>
      <c r="N342" s="36"/>
      <c r="O342" s="37"/>
    </row>
    <row r="343" spans="1:17" ht="45" outlineLevel="7" x14ac:dyDescent="0.2">
      <c r="A343" s="99" t="s">
        <v>587</v>
      </c>
      <c r="B343" s="98" t="s">
        <v>897</v>
      </c>
      <c r="C343" s="99" t="s">
        <v>539</v>
      </c>
      <c r="D343" s="98" t="s">
        <v>235</v>
      </c>
      <c r="E343" s="99" t="s">
        <v>118</v>
      </c>
      <c r="F343" s="98" t="s">
        <v>235</v>
      </c>
      <c r="G343" s="99" t="s">
        <v>916</v>
      </c>
      <c r="H343" s="99" t="s">
        <v>476</v>
      </c>
      <c r="I343" s="100">
        <f>SUM(L343:O343)</f>
        <v>408200</v>
      </c>
      <c r="J343" s="57">
        <v>408200</v>
      </c>
      <c r="K343" s="58">
        <v>408200</v>
      </c>
      <c r="L343" s="35">
        <v>408200</v>
      </c>
      <c r="M343" s="35"/>
      <c r="N343" s="36"/>
      <c r="O343" s="38"/>
    </row>
    <row r="344" spans="1:17" ht="15" outlineLevel="2" x14ac:dyDescent="0.2">
      <c r="A344" s="99" t="s">
        <v>588</v>
      </c>
      <c r="B344" s="98" t="s">
        <v>120</v>
      </c>
      <c r="C344" s="99" t="s">
        <v>539</v>
      </c>
      <c r="D344" s="98" t="s">
        <v>235</v>
      </c>
      <c r="E344" s="99" t="s">
        <v>121</v>
      </c>
      <c r="F344" s="98" t="s">
        <v>260</v>
      </c>
      <c r="G344" s="99" t="s">
        <v>224</v>
      </c>
      <c r="H344" s="99" t="s">
        <v>224</v>
      </c>
      <c r="I344" s="100">
        <f>I345</f>
        <v>14368800</v>
      </c>
      <c r="J344" s="55">
        <f>J345</f>
        <v>14368800</v>
      </c>
      <c r="K344" s="55">
        <f>K345</f>
        <v>14368800</v>
      </c>
      <c r="L344" s="35"/>
      <c r="M344" s="35"/>
      <c r="N344" s="36"/>
      <c r="O344" s="37"/>
    </row>
    <row r="345" spans="1:17" ht="30" outlineLevel="4" x14ac:dyDescent="0.2">
      <c r="A345" s="99" t="s">
        <v>589</v>
      </c>
      <c r="B345" s="98" t="s">
        <v>545</v>
      </c>
      <c r="C345" s="99" t="s">
        <v>539</v>
      </c>
      <c r="D345" s="98" t="s">
        <v>235</v>
      </c>
      <c r="E345" s="99" t="s">
        <v>121</v>
      </c>
      <c r="F345" s="98" t="s">
        <v>260</v>
      </c>
      <c r="G345" s="99" t="s">
        <v>768</v>
      </c>
      <c r="H345" s="99" t="s">
        <v>224</v>
      </c>
      <c r="I345" s="100">
        <f>I346+I352</f>
        <v>14368800</v>
      </c>
      <c r="J345" s="55">
        <f>J346+J352</f>
        <v>14368800</v>
      </c>
      <c r="K345" s="55">
        <f>K346+K352</f>
        <v>14368800</v>
      </c>
      <c r="L345" s="35"/>
      <c r="M345" s="35"/>
      <c r="N345" s="36"/>
      <c r="O345" s="37"/>
    </row>
    <row r="346" spans="1:17" ht="60" outlineLevel="5" x14ac:dyDescent="0.2">
      <c r="A346" s="99" t="s">
        <v>590</v>
      </c>
      <c r="B346" s="98" t="s">
        <v>613</v>
      </c>
      <c r="C346" s="99" t="s">
        <v>539</v>
      </c>
      <c r="D346" s="98" t="s">
        <v>235</v>
      </c>
      <c r="E346" s="99" t="s">
        <v>121</v>
      </c>
      <c r="F346" s="98" t="s">
        <v>260</v>
      </c>
      <c r="G346" s="99" t="s">
        <v>779</v>
      </c>
      <c r="H346" s="99" t="s">
        <v>224</v>
      </c>
      <c r="I346" s="100">
        <f>I347</f>
        <v>1280100</v>
      </c>
      <c r="J346" s="55">
        <f>J347</f>
        <v>1280100</v>
      </c>
      <c r="K346" s="55">
        <f>K347</f>
        <v>1280100</v>
      </c>
      <c r="L346" s="35"/>
      <c r="M346" s="35"/>
      <c r="N346" s="36"/>
      <c r="O346" s="37"/>
    </row>
    <row r="347" spans="1:17" ht="120" outlineLevel="6" x14ac:dyDescent="0.2">
      <c r="A347" s="99" t="s">
        <v>591</v>
      </c>
      <c r="B347" s="103" t="s">
        <v>944</v>
      </c>
      <c r="C347" s="99" t="s">
        <v>539</v>
      </c>
      <c r="D347" s="98" t="s">
        <v>235</v>
      </c>
      <c r="E347" s="99" t="s">
        <v>121</v>
      </c>
      <c r="F347" s="98" t="s">
        <v>260</v>
      </c>
      <c r="G347" s="99" t="s">
        <v>780</v>
      </c>
      <c r="H347" s="99" t="s">
        <v>224</v>
      </c>
      <c r="I347" s="100">
        <f>I349+I351</f>
        <v>1280100</v>
      </c>
      <c r="J347" s="54">
        <f>J349+J351</f>
        <v>1280100</v>
      </c>
      <c r="K347" s="54">
        <f>K349+K351</f>
        <v>1280100</v>
      </c>
      <c r="L347" s="35"/>
      <c r="M347" s="35"/>
      <c r="N347" s="36"/>
      <c r="O347" s="37"/>
    </row>
    <row r="348" spans="1:17" ht="90" outlineLevel="6" x14ac:dyDescent="0.2">
      <c r="A348" s="99" t="s">
        <v>592</v>
      </c>
      <c r="B348" s="103" t="s">
        <v>894</v>
      </c>
      <c r="C348" s="99" t="s">
        <v>539</v>
      </c>
      <c r="D348" s="98" t="s">
        <v>235</v>
      </c>
      <c r="E348" s="99" t="s">
        <v>121</v>
      </c>
      <c r="F348" s="98" t="s">
        <v>260</v>
      </c>
      <c r="G348" s="99" t="s">
        <v>780</v>
      </c>
      <c r="H348" s="99" t="s">
        <v>299</v>
      </c>
      <c r="I348" s="100">
        <f>I349</f>
        <v>833880</v>
      </c>
      <c r="J348" s="54">
        <f>J349</f>
        <v>833880</v>
      </c>
      <c r="K348" s="54">
        <f>K349</f>
        <v>833880</v>
      </c>
      <c r="L348" s="35"/>
      <c r="M348" s="35"/>
      <c r="N348" s="36"/>
      <c r="O348" s="37"/>
    </row>
    <row r="349" spans="1:17" ht="30" outlineLevel="7" x14ac:dyDescent="0.2">
      <c r="A349" s="99" t="s">
        <v>593</v>
      </c>
      <c r="B349" s="98" t="s">
        <v>895</v>
      </c>
      <c r="C349" s="99" t="s">
        <v>539</v>
      </c>
      <c r="D349" s="98" t="s">
        <v>235</v>
      </c>
      <c r="E349" s="99" t="s">
        <v>121</v>
      </c>
      <c r="F349" s="98" t="s">
        <v>260</v>
      </c>
      <c r="G349" s="99" t="s">
        <v>780</v>
      </c>
      <c r="H349" s="99" t="s">
        <v>324</v>
      </c>
      <c r="I349" s="100">
        <f>SUM(L349:O349)</f>
        <v>833880</v>
      </c>
      <c r="J349" s="57">
        <v>833880</v>
      </c>
      <c r="K349" s="58">
        <v>833880</v>
      </c>
      <c r="L349" s="35"/>
      <c r="M349" s="35"/>
      <c r="N349" s="36"/>
      <c r="O349" s="38">
        <v>833880</v>
      </c>
    </row>
    <row r="350" spans="1:17" ht="45" outlineLevel="7" x14ac:dyDescent="0.2">
      <c r="A350" s="99" t="s">
        <v>594</v>
      </c>
      <c r="B350" s="98" t="s">
        <v>896</v>
      </c>
      <c r="C350" s="99" t="s">
        <v>539</v>
      </c>
      <c r="D350" s="98" t="s">
        <v>235</v>
      </c>
      <c r="E350" s="99" t="s">
        <v>121</v>
      </c>
      <c r="F350" s="98" t="s">
        <v>260</v>
      </c>
      <c r="G350" s="99" t="s">
        <v>780</v>
      </c>
      <c r="H350" s="99" t="s">
        <v>423</v>
      </c>
      <c r="I350" s="100">
        <f>I351</f>
        <v>446220</v>
      </c>
      <c r="J350" s="54">
        <f>J351</f>
        <v>446220</v>
      </c>
      <c r="K350" s="54">
        <f>K351</f>
        <v>446220</v>
      </c>
      <c r="L350" s="35"/>
      <c r="M350" s="35"/>
      <c r="N350" s="36"/>
      <c r="O350" s="38"/>
    </row>
    <row r="351" spans="1:17" ht="45" outlineLevel="7" x14ac:dyDescent="0.2">
      <c r="A351" s="99" t="s">
        <v>595</v>
      </c>
      <c r="B351" s="98" t="s">
        <v>897</v>
      </c>
      <c r="C351" s="99" t="s">
        <v>539</v>
      </c>
      <c r="D351" s="98" t="s">
        <v>235</v>
      </c>
      <c r="E351" s="99" t="s">
        <v>121</v>
      </c>
      <c r="F351" s="98" t="s">
        <v>260</v>
      </c>
      <c r="G351" s="99" t="s">
        <v>780</v>
      </c>
      <c r="H351" s="99" t="s">
        <v>476</v>
      </c>
      <c r="I351" s="100">
        <f>SUM(L351:O351)</f>
        <v>446220</v>
      </c>
      <c r="J351" s="57">
        <v>446220</v>
      </c>
      <c r="K351" s="58">
        <v>446220</v>
      </c>
      <c r="L351" s="35"/>
      <c r="M351" s="35"/>
      <c r="N351" s="36"/>
      <c r="O351" s="38">
        <v>446220</v>
      </c>
      <c r="P351" s="36">
        <v>1280100</v>
      </c>
      <c r="Q351" s="36">
        <v>1280100</v>
      </c>
    </row>
    <row r="352" spans="1:17" ht="75" outlineLevel="5" x14ac:dyDescent="0.2">
      <c r="A352" s="99" t="s">
        <v>596</v>
      </c>
      <c r="B352" s="98" t="s">
        <v>619</v>
      </c>
      <c r="C352" s="99" t="s">
        <v>539</v>
      </c>
      <c r="D352" s="98" t="s">
        <v>235</v>
      </c>
      <c r="E352" s="99" t="s">
        <v>121</v>
      </c>
      <c r="F352" s="98" t="s">
        <v>260</v>
      </c>
      <c r="G352" s="99" t="s">
        <v>781</v>
      </c>
      <c r="H352" s="99" t="s">
        <v>224</v>
      </c>
      <c r="I352" s="100">
        <f>I353+I360+I367+I370</f>
        <v>13088700</v>
      </c>
      <c r="J352" s="54">
        <f>J353+J360+J367+J370</f>
        <v>13088700</v>
      </c>
      <c r="K352" s="54">
        <f>K353+K360+K367+K370</f>
        <v>13088700</v>
      </c>
      <c r="L352" s="35"/>
      <c r="M352" s="35"/>
      <c r="N352" s="36"/>
      <c r="O352" s="37"/>
    </row>
    <row r="353" spans="1:15" ht="105" outlineLevel="6" x14ac:dyDescent="0.2">
      <c r="A353" s="99" t="s">
        <v>597</v>
      </c>
      <c r="B353" s="103" t="s">
        <v>621</v>
      </c>
      <c r="C353" s="99" t="s">
        <v>539</v>
      </c>
      <c r="D353" s="98" t="s">
        <v>235</v>
      </c>
      <c r="E353" s="99" t="s">
        <v>121</v>
      </c>
      <c r="F353" s="98" t="s">
        <v>260</v>
      </c>
      <c r="G353" s="99" t="s">
        <v>782</v>
      </c>
      <c r="H353" s="99" t="s">
        <v>224</v>
      </c>
      <c r="I353" s="100">
        <f>I355+I357+I359</f>
        <v>3308700</v>
      </c>
      <c r="J353" s="54">
        <f>J355+J357+J359</f>
        <v>3308700</v>
      </c>
      <c r="K353" s="54">
        <f>K355+K357+K359</f>
        <v>3308700</v>
      </c>
      <c r="L353" s="35"/>
      <c r="M353" s="35"/>
      <c r="N353" s="36"/>
      <c r="O353" s="37"/>
    </row>
    <row r="354" spans="1:15" ht="90" outlineLevel="6" x14ac:dyDescent="0.2">
      <c r="A354" s="99" t="s">
        <v>598</v>
      </c>
      <c r="B354" s="103" t="s">
        <v>894</v>
      </c>
      <c r="C354" s="99" t="s">
        <v>539</v>
      </c>
      <c r="D354" s="98" t="s">
        <v>235</v>
      </c>
      <c r="E354" s="99" t="s">
        <v>121</v>
      </c>
      <c r="F354" s="98" t="s">
        <v>260</v>
      </c>
      <c r="G354" s="99" t="s">
        <v>782</v>
      </c>
      <c r="H354" s="99" t="s">
        <v>299</v>
      </c>
      <c r="I354" s="100">
        <f>I355</f>
        <v>3069700</v>
      </c>
      <c r="J354" s="54">
        <f>J355</f>
        <v>3069700</v>
      </c>
      <c r="K354" s="54">
        <f>K355</f>
        <v>3069700</v>
      </c>
      <c r="L354" s="35"/>
      <c r="M354" s="35"/>
      <c r="N354" s="36"/>
      <c r="O354" s="37"/>
    </row>
    <row r="355" spans="1:15" ht="30" outlineLevel="7" x14ac:dyDescent="0.2">
      <c r="A355" s="99" t="s">
        <v>599</v>
      </c>
      <c r="B355" s="98" t="s">
        <v>895</v>
      </c>
      <c r="C355" s="99" t="s">
        <v>539</v>
      </c>
      <c r="D355" s="98" t="s">
        <v>235</v>
      </c>
      <c r="E355" s="99" t="s">
        <v>121</v>
      </c>
      <c r="F355" s="98" t="s">
        <v>260</v>
      </c>
      <c r="G355" s="99" t="s">
        <v>782</v>
      </c>
      <c r="H355" s="99" t="s">
        <v>324</v>
      </c>
      <c r="I355" s="100">
        <f>SUM(L355:O355)</f>
        <v>3069700</v>
      </c>
      <c r="J355" s="57">
        <v>3069700</v>
      </c>
      <c r="K355" s="58">
        <v>3069700</v>
      </c>
      <c r="L355" s="35">
        <v>3069700</v>
      </c>
      <c r="M355" s="35"/>
      <c r="N355" s="36"/>
      <c r="O355" s="38"/>
    </row>
    <row r="356" spans="1:15" ht="45" outlineLevel="7" x14ac:dyDescent="0.2">
      <c r="A356" s="99" t="s">
        <v>600</v>
      </c>
      <c r="B356" s="98" t="s">
        <v>896</v>
      </c>
      <c r="C356" s="99" t="s">
        <v>539</v>
      </c>
      <c r="D356" s="98" t="s">
        <v>235</v>
      </c>
      <c r="E356" s="99" t="s">
        <v>121</v>
      </c>
      <c r="F356" s="98" t="s">
        <v>260</v>
      </c>
      <c r="G356" s="99" t="s">
        <v>782</v>
      </c>
      <c r="H356" s="99" t="s">
        <v>423</v>
      </c>
      <c r="I356" s="100">
        <f>I357</f>
        <v>236000</v>
      </c>
      <c r="J356" s="54">
        <f>J357</f>
        <v>236000</v>
      </c>
      <c r="K356" s="54">
        <f>K357</f>
        <v>236000</v>
      </c>
      <c r="L356" s="35"/>
      <c r="M356" s="35"/>
      <c r="N356" s="36"/>
      <c r="O356" s="38"/>
    </row>
    <row r="357" spans="1:15" ht="45" outlineLevel="7" x14ac:dyDescent="0.2">
      <c r="A357" s="99" t="s">
        <v>601</v>
      </c>
      <c r="B357" s="98" t="s">
        <v>897</v>
      </c>
      <c r="C357" s="99" t="s">
        <v>539</v>
      </c>
      <c r="D357" s="98" t="s">
        <v>235</v>
      </c>
      <c r="E357" s="99" t="s">
        <v>121</v>
      </c>
      <c r="F357" s="98" t="s">
        <v>260</v>
      </c>
      <c r="G357" s="99" t="s">
        <v>782</v>
      </c>
      <c r="H357" s="99" t="s">
        <v>476</v>
      </c>
      <c r="I357" s="100">
        <f>SUM(L357:O357)</f>
        <v>236000</v>
      </c>
      <c r="J357" s="57">
        <v>236000</v>
      </c>
      <c r="K357" s="58">
        <v>236000</v>
      </c>
      <c r="L357" s="35">
        <v>236000</v>
      </c>
      <c r="M357" s="35"/>
      <c r="N357" s="36"/>
      <c r="O357" s="38"/>
    </row>
    <row r="358" spans="1:15" ht="15" outlineLevel="7" x14ac:dyDescent="0.2">
      <c r="A358" s="99" t="s">
        <v>602</v>
      </c>
      <c r="B358" s="98" t="s">
        <v>899</v>
      </c>
      <c r="C358" s="99" t="s">
        <v>539</v>
      </c>
      <c r="D358" s="98" t="s">
        <v>235</v>
      </c>
      <c r="E358" s="99" t="s">
        <v>121</v>
      </c>
      <c r="F358" s="98" t="s">
        <v>260</v>
      </c>
      <c r="G358" s="99" t="s">
        <v>782</v>
      </c>
      <c r="H358" s="99" t="s">
        <v>900</v>
      </c>
      <c r="I358" s="100">
        <f>I359</f>
        <v>3000</v>
      </c>
      <c r="J358" s="54">
        <f>J359</f>
        <v>3000</v>
      </c>
      <c r="K358" s="54">
        <f>K359</f>
        <v>3000</v>
      </c>
      <c r="L358" s="35"/>
      <c r="M358" s="35"/>
      <c r="N358" s="36"/>
      <c r="O358" s="38"/>
    </row>
    <row r="359" spans="1:15" ht="15" outlineLevel="7" x14ac:dyDescent="0.2">
      <c r="A359" s="99" t="s">
        <v>603</v>
      </c>
      <c r="B359" s="98" t="s">
        <v>901</v>
      </c>
      <c r="C359" s="99" t="s">
        <v>539</v>
      </c>
      <c r="D359" s="98" t="s">
        <v>235</v>
      </c>
      <c r="E359" s="99" t="s">
        <v>121</v>
      </c>
      <c r="F359" s="98" t="s">
        <v>260</v>
      </c>
      <c r="G359" s="99" t="s">
        <v>782</v>
      </c>
      <c r="H359" s="99" t="s">
        <v>902</v>
      </c>
      <c r="I359" s="100">
        <f>SUM(L359:O359)</f>
        <v>3000</v>
      </c>
      <c r="J359" s="57">
        <v>3000</v>
      </c>
      <c r="K359" s="58">
        <v>3000</v>
      </c>
      <c r="L359" s="35">
        <v>3000</v>
      </c>
      <c r="M359" s="35"/>
      <c r="N359" s="36"/>
      <c r="O359" s="38"/>
    </row>
    <row r="360" spans="1:15" ht="105" outlineLevel="6" x14ac:dyDescent="0.2">
      <c r="A360" s="99" t="s">
        <v>427</v>
      </c>
      <c r="B360" s="98" t="s">
        <v>627</v>
      </c>
      <c r="C360" s="99" t="s">
        <v>539</v>
      </c>
      <c r="D360" s="98" t="s">
        <v>235</v>
      </c>
      <c r="E360" s="99" t="s">
        <v>121</v>
      </c>
      <c r="F360" s="98" t="s">
        <v>260</v>
      </c>
      <c r="G360" s="99" t="s">
        <v>783</v>
      </c>
      <c r="H360" s="99" t="s">
        <v>224</v>
      </c>
      <c r="I360" s="100">
        <f>I362+I364+I366</f>
        <v>9586000</v>
      </c>
      <c r="J360" s="54">
        <f>J362+J364+J366</f>
        <v>9586000</v>
      </c>
      <c r="K360" s="54">
        <f>K362+K364+K366</f>
        <v>9586000</v>
      </c>
      <c r="L360" s="35"/>
      <c r="M360" s="35"/>
      <c r="N360" s="36"/>
      <c r="O360" s="37"/>
    </row>
    <row r="361" spans="1:15" ht="90" outlineLevel="6" x14ac:dyDescent="0.2">
      <c r="A361" s="99" t="s">
        <v>604</v>
      </c>
      <c r="B361" s="98" t="s">
        <v>894</v>
      </c>
      <c r="C361" s="99" t="s">
        <v>539</v>
      </c>
      <c r="D361" s="98" t="s">
        <v>235</v>
      </c>
      <c r="E361" s="99" t="s">
        <v>121</v>
      </c>
      <c r="F361" s="98" t="s">
        <v>260</v>
      </c>
      <c r="G361" s="99" t="s">
        <v>783</v>
      </c>
      <c r="H361" s="99" t="s">
        <v>299</v>
      </c>
      <c r="I361" s="100">
        <f>I362</f>
        <v>8470000</v>
      </c>
      <c r="J361" s="54">
        <f>J362</f>
        <v>8470000</v>
      </c>
      <c r="K361" s="54">
        <f>K362</f>
        <v>8470000</v>
      </c>
      <c r="L361" s="35"/>
      <c r="M361" s="35"/>
      <c r="N361" s="36"/>
      <c r="O361" s="37"/>
    </row>
    <row r="362" spans="1:15" ht="30" outlineLevel="7" x14ac:dyDescent="0.2">
      <c r="A362" s="99" t="s">
        <v>605</v>
      </c>
      <c r="B362" s="98" t="s">
        <v>904</v>
      </c>
      <c r="C362" s="99" t="s">
        <v>539</v>
      </c>
      <c r="D362" s="98" t="s">
        <v>235</v>
      </c>
      <c r="E362" s="99" t="s">
        <v>121</v>
      </c>
      <c r="F362" s="98" t="s">
        <v>260</v>
      </c>
      <c r="G362" s="99" t="s">
        <v>783</v>
      </c>
      <c r="H362" s="99" t="s">
        <v>314</v>
      </c>
      <c r="I362" s="100">
        <f>SUM(L362:O362)</f>
        <v>8470000</v>
      </c>
      <c r="J362" s="57">
        <v>8470000</v>
      </c>
      <c r="K362" s="58">
        <v>8470000</v>
      </c>
      <c r="L362" s="35">
        <v>8470000</v>
      </c>
      <c r="M362" s="35"/>
      <c r="N362" s="36"/>
      <c r="O362" s="38"/>
    </row>
    <row r="363" spans="1:15" ht="45" outlineLevel="7" x14ac:dyDescent="0.2">
      <c r="A363" s="99" t="s">
        <v>606</v>
      </c>
      <c r="B363" s="98" t="s">
        <v>896</v>
      </c>
      <c r="C363" s="99" t="s">
        <v>539</v>
      </c>
      <c r="D363" s="98" t="s">
        <v>235</v>
      </c>
      <c r="E363" s="99" t="s">
        <v>121</v>
      </c>
      <c r="F363" s="98" t="s">
        <v>260</v>
      </c>
      <c r="G363" s="99" t="s">
        <v>783</v>
      </c>
      <c r="H363" s="99" t="s">
        <v>423</v>
      </c>
      <c r="I363" s="100">
        <f>I364</f>
        <v>1111000</v>
      </c>
      <c r="J363" s="54">
        <f>J364</f>
        <v>1111000</v>
      </c>
      <c r="K363" s="54">
        <f>K364</f>
        <v>1111000</v>
      </c>
      <c r="L363" s="35"/>
      <c r="M363" s="35"/>
      <c r="N363" s="36"/>
      <c r="O363" s="38"/>
    </row>
    <row r="364" spans="1:15" ht="45" outlineLevel="7" x14ac:dyDescent="0.2">
      <c r="A364" s="99" t="s">
        <v>607</v>
      </c>
      <c r="B364" s="98" t="s">
        <v>897</v>
      </c>
      <c r="C364" s="99" t="s">
        <v>539</v>
      </c>
      <c r="D364" s="98" t="s">
        <v>235</v>
      </c>
      <c r="E364" s="99" t="s">
        <v>121</v>
      </c>
      <c r="F364" s="98" t="s">
        <v>260</v>
      </c>
      <c r="G364" s="99" t="s">
        <v>783</v>
      </c>
      <c r="H364" s="99" t="s">
        <v>476</v>
      </c>
      <c r="I364" s="100">
        <f>SUM(L364:O364)</f>
        <v>1111000</v>
      </c>
      <c r="J364" s="57">
        <v>1111000</v>
      </c>
      <c r="K364" s="58">
        <v>1111000</v>
      </c>
      <c r="L364" s="35">
        <v>1111000</v>
      </c>
      <c r="M364" s="35"/>
      <c r="N364" s="36"/>
      <c r="O364" s="38"/>
    </row>
    <row r="365" spans="1:15" ht="15" outlineLevel="7" x14ac:dyDescent="0.2">
      <c r="A365" s="99" t="s">
        <v>608</v>
      </c>
      <c r="B365" s="98" t="s">
        <v>899</v>
      </c>
      <c r="C365" s="99" t="s">
        <v>539</v>
      </c>
      <c r="D365" s="98" t="s">
        <v>235</v>
      </c>
      <c r="E365" s="99" t="s">
        <v>121</v>
      </c>
      <c r="F365" s="98" t="s">
        <v>260</v>
      </c>
      <c r="G365" s="99" t="s">
        <v>783</v>
      </c>
      <c r="H365" s="99" t="s">
        <v>900</v>
      </c>
      <c r="I365" s="100">
        <f>I366</f>
        <v>5000</v>
      </c>
      <c r="J365" s="54">
        <f>J366</f>
        <v>5000</v>
      </c>
      <c r="K365" s="54">
        <f>K366</f>
        <v>5000</v>
      </c>
      <c r="L365" s="35"/>
      <c r="M365" s="35"/>
      <c r="N365" s="36"/>
      <c r="O365" s="38"/>
    </row>
    <row r="366" spans="1:15" ht="15" outlineLevel="7" x14ac:dyDescent="0.2">
      <c r="A366" s="99" t="s">
        <v>609</v>
      </c>
      <c r="B366" s="98" t="s">
        <v>901</v>
      </c>
      <c r="C366" s="99" t="s">
        <v>539</v>
      </c>
      <c r="D366" s="98" t="s">
        <v>235</v>
      </c>
      <c r="E366" s="99" t="s">
        <v>121</v>
      </c>
      <c r="F366" s="98" t="s">
        <v>260</v>
      </c>
      <c r="G366" s="99" t="s">
        <v>783</v>
      </c>
      <c r="H366" s="99" t="s">
        <v>902</v>
      </c>
      <c r="I366" s="100">
        <f>SUM(L366:O366)</f>
        <v>5000</v>
      </c>
      <c r="J366" s="57">
        <v>5000</v>
      </c>
      <c r="K366" s="58">
        <v>5000</v>
      </c>
      <c r="L366" s="35">
        <v>5000</v>
      </c>
      <c r="M366" s="35"/>
      <c r="N366" s="36"/>
      <c r="O366" s="38"/>
    </row>
    <row r="367" spans="1:15" ht="150" outlineLevel="6" x14ac:dyDescent="0.2">
      <c r="A367" s="99" t="s">
        <v>610</v>
      </c>
      <c r="B367" s="103" t="s">
        <v>633</v>
      </c>
      <c r="C367" s="99" t="s">
        <v>539</v>
      </c>
      <c r="D367" s="98" t="s">
        <v>235</v>
      </c>
      <c r="E367" s="99" t="s">
        <v>121</v>
      </c>
      <c r="F367" s="98" t="s">
        <v>260</v>
      </c>
      <c r="G367" s="99" t="s">
        <v>784</v>
      </c>
      <c r="H367" s="99" t="s">
        <v>224</v>
      </c>
      <c r="I367" s="100">
        <f>I369</f>
        <v>124000</v>
      </c>
      <c r="J367" s="55">
        <f>J369</f>
        <v>124000</v>
      </c>
      <c r="K367" s="55">
        <f>K369</f>
        <v>124000</v>
      </c>
      <c r="L367" s="35"/>
      <c r="M367" s="35"/>
      <c r="N367" s="36"/>
      <c r="O367" s="37"/>
    </row>
    <row r="368" spans="1:15" ht="90" outlineLevel="6" x14ac:dyDescent="0.2">
      <c r="A368" s="99" t="s">
        <v>611</v>
      </c>
      <c r="B368" s="103" t="s">
        <v>894</v>
      </c>
      <c r="C368" s="99" t="s">
        <v>539</v>
      </c>
      <c r="D368" s="98" t="s">
        <v>235</v>
      </c>
      <c r="E368" s="99" t="s">
        <v>121</v>
      </c>
      <c r="F368" s="98" t="s">
        <v>260</v>
      </c>
      <c r="G368" s="99" t="s">
        <v>784</v>
      </c>
      <c r="H368" s="99" t="s">
        <v>299</v>
      </c>
      <c r="I368" s="100">
        <f>I369</f>
        <v>124000</v>
      </c>
      <c r="J368" s="54">
        <f>J369</f>
        <v>124000</v>
      </c>
      <c r="K368" s="54">
        <f>K369</f>
        <v>124000</v>
      </c>
      <c r="L368" s="35"/>
      <c r="M368" s="35"/>
      <c r="N368" s="36"/>
      <c r="O368" s="37"/>
    </row>
    <row r="369" spans="1:17" ht="30" outlineLevel="7" x14ac:dyDescent="0.2">
      <c r="A369" s="99" t="s">
        <v>612</v>
      </c>
      <c r="B369" s="98" t="s">
        <v>904</v>
      </c>
      <c r="C369" s="99" t="s">
        <v>539</v>
      </c>
      <c r="D369" s="98" t="s">
        <v>235</v>
      </c>
      <c r="E369" s="99" t="s">
        <v>121</v>
      </c>
      <c r="F369" s="98" t="s">
        <v>260</v>
      </c>
      <c r="G369" s="99" t="s">
        <v>784</v>
      </c>
      <c r="H369" s="99" t="s">
        <v>314</v>
      </c>
      <c r="I369" s="100">
        <f>SUM(L369:O369)</f>
        <v>124000</v>
      </c>
      <c r="J369" s="57">
        <v>124000</v>
      </c>
      <c r="K369" s="58">
        <v>124000</v>
      </c>
      <c r="L369" s="35">
        <v>124000</v>
      </c>
      <c r="M369" s="35"/>
      <c r="N369" s="36"/>
      <c r="O369" s="38"/>
    </row>
    <row r="370" spans="1:17" ht="105" outlineLevel="6" x14ac:dyDescent="0.2">
      <c r="A370" s="99" t="s">
        <v>614</v>
      </c>
      <c r="B370" s="98" t="s">
        <v>636</v>
      </c>
      <c r="C370" s="99" t="s">
        <v>539</v>
      </c>
      <c r="D370" s="98" t="s">
        <v>235</v>
      </c>
      <c r="E370" s="99" t="s">
        <v>121</v>
      </c>
      <c r="F370" s="98" t="s">
        <v>260</v>
      </c>
      <c r="G370" s="99" t="s">
        <v>785</v>
      </c>
      <c r="H370" s="99" t="s">
        <v>224</v>
      </c>
      <c r="I370" s="100">
        <f>I372</f>
        <v>70000</v>
      </c>
      <c r="J370" s="55">
        <f>J372</f>
        <v>70000</v>
      </c>
      <c r="K370" s="55">
        <f>K372</f>
        <v>70000</v>
      </c>
      <c r="L370" s="35"/>
      <c r="M370" s="35"/>
      <c r="N370" s="36"/>
      <c r="O370" s="37"/>
    </row>
    <row r="371" spans="1:17" ht="45" outlineLevel="6" x14ac:dyDescent="0.2">
      <c r="A371" s="99" t="s">
        <v>615</v>
      </c>
      <c r="B371" s="98" t="s">
        <v>896</v>
      </c>
      <c r="C371" s="99" t="s">
        <v>539</v>
      </c>
      <c r="D371" s="98" t="s">
        <v>235</v>
      </c>
      <c r="E371" s="99" t="s">
        <v>121</v>
      </c>
      <c r="F371" s="98" t="s">
        <v>260</v>
      </c>
      <c r="G371" s="99" t="s">
        <v>785</v>
      </c>
      <c r="H371" s="99" t="s">
        <v>423</v>
      </c>
      <c r="I371" s="100">
        <f>I372</f>
        <v>70000</v>
      </c>
      <c r="J371" s="54">
        <f>J372</f>
        <v>70000</v>
      </c>
      <c r="K371" s="54">
        <f>K372</f>
        <v>70000</v>
      </c>
      <c r="L371" s="35"/>
      <c r="M371" s="35"/>
      <c r="N371" s="36"/>
      <c r="O371" s="37"/>
    </row>
    <row r="372" spans="1:17" ht="45" outlineLevel="7" x14ac:dyDescent="0.2">
      <c r="A372" s="99" t="s">
        <v>616</v>
      </c>
      <c r="B372" s="98" t="s">
        <v>897</v>
      </c>
      <c r="C372" s="99" t="s">
        <v>539</v>
      </c>
      <c r="D372" s="98" t="s">
        <v>235</v>
      </c>
      <c r="E372" s="99" t="s">
        <v>121</v>
      </c>
      <c r="F372" s="98" t="s">
        <v>260</v>
      </c>
      <c r="G372" s="99" t="s">
        <v>785</v>
      </c>
      <c r="H372" s="99" t="s">
        <v>476</v>
      </c>
      <c r="I372" s="100">
        <f>SUM(L372:O372)</f>
        <v>70000</v>
      </c>
      <c r="J372" s="57">
        <v>70000</v>
      </c>
      <c r="K372" s="58">
        <v>70000</v>
      </c>
      <c r="L372" s="35">
        <v>70000</v>
      </c>
      <c r="M372" s="35"/>
      <c r="N372" s="36"/>
      <c r="O372" s="38"/>
    </row>
    <row r="373" spans="1:17" ht="15" outlineLevel="1" x14ac:dyDescent="0.2">
      <c r="A373" s="99" t="s">
        <v>617</v>
      </c>
      <c r="B373" s="98" t="s">
        <v>155</v>
      </c>
      <c r="C373" s="99" t="s">
        <v>539</v>
      </c>
      <c r="D373" s="98" t="s">
        <v>40</v>
      </c>
      <c r="E373" s="99" t="s">
        <v>224</v>
      </c>
      <c r="F373" s="98" t="s">
        <v>224</v>
      </c>
      <c r="G373" s="99" t="s">
        <v>224</v>
      </c>
      <c r="H373" s="99" t="s">
        <v>224</v>
      </c>
      <c r="I373" s="100">
        <f>I374+I383</f>
        <v>11557200</v>
      </c>
      <c r="J373" s="55">
        <f>J374+J383</f>
        <v>11557200</v>
      </c>
      <c r="K373" s="55">
        <f>K374+K383</f>
        <v>11557200</v>
      </c>
      <c r="L373" s="35"/>
      <c r="M373" s="35"/>
      <c r="N373" s="36"/>
      <c r="O373" s="37"/>
    </row>
    <row r="374" spans="1:17" ht="15" outlineLevel="2" x14ac:dyDescent="0.2">
      <c r="A374" s="99" t="s">
        <v>618</v>
      </c>
      <c r="B374" s="98" t="s">
        <v>164</v>
      </c>
      <c r="C374" s="99" t="s">
        <v>539</v>
      </c>
      <c r="D374" s="98" t="s">
        <v>40</v>
      </c>
      <c r="E374" s="99" t="s">
        <v>165</v>
      </c>
      <c r="F374" s="98" t="s">
        <v>258</v>
      </c>
      <c r="G374" s="99" t="s">
        <v>224</v>
      </c>
      <c r="H374" s="99" t="s">
        <v>224</v>
      </c>
      <c r="I374" s="100">
        <f t="shared" ref="I374:K375" si="32">I375</f>
        <v>10923700</v>
      </c>
      <c r="J374" s="55">
        <f t="shared" si="32"/>
        <v>10923700</v>
      </c>
      <c r="K374" s="55">
        <f t="shared" si="32"/>
        <v>10923700</v>
      </c>
      <c r="L374" s="35"/>
      <c r="M374" s="35"/>
      <c r="N374" s="36"/>
      <c r="O374" s="37"/>
    </row>
    <row r="375" spans="1:17" ht="30" outlineLevel="4" x14ac:dyDescent="0.2">
      <c r="A375" s="99" t="s">
        <v>620</v>
      </c>
      <c r="B375" s="98" t="s">
        <v>545</v>
      </c>
      <c r="C375" s="99" t="s">
        <v>539</v>
      </c>
      <c r="D375" s="98" t="s">
        <v>40</v>
      </c>
      <c r="E375" s="99" t="s">
        <v>165</v>
      </c>
      <c r="F375" s="98" t="s">
        <v>258</v>
      </c>
      <c r="G375" s="99" t="s">
        <v>768</v>
      </c>
      <c r="H375" s="99" t="s">
        <v>224</v>
      </c>
      <c r="I375" s="100">
        <f t="shared" si="32"/>
        <v>10923700</v>
      </c>
      <c r="J375" s="55">
        <f t="shared" si="32"/>
        <v>10923700</v>
      </c>
      <c r="K375" s="55">
        <f t="shared" si="32"/>
        <v>10923700</v>
      </c>
      <c r="L375" s="35"/>
      <c r="M375" s="35"/>
      <c r="N375" s="36"/>
      <c r="O375" s="37"/>
    </row>
    <row r="376" spans="1:17" ht="60" outlineLevel="5" x14ac:dyDescent="0.2">
      <c r="A376" s="99" t="s">
        <v>622</v>
      </c>
      <c r="B376" s="98" t="s">
        <v>547</v>
      </c>
      <c r="C376" s="99" t="s">
        <v>539</v>
      </c>
      <c r="D376" s="98" t="s">
        <v>40</v>
      </c>
      <c r="E376" s="99" t="s">
        <v>165</v>
      </c>
      <c r="F376" s="98" t="s">
        <v>258</v>
      </c>
      <c r="G376" s="99" t="s">
        <v>769</v>
      </c>
      <c r="H376" s="99" t="s">
        <v>224</v>
      </c>
      <c r="I376" s="100">
        <f>I377+I380</f>
        <v>10923700</v>
      </c>
      <c r="J376" s="55">
        <f>J377+J380</f>
        <v>10923700</v>
      </c>
      <c r="K376" s="55">
        <f>K377+K380</f>
        <v>10923700</v>
      </c>
      <c r="L376" s="35"/>
      <c r="M376" s="35"/>
      <c r="N376" s="36"/>
      <c r="O376" s="37"/>
    </row>
    <row r="377" spans="1:17" ht="225" outlineLevel="6" x14ac:dyDescent="0.2">
      <c r="A377" s="99" t="s">
        <v>623</v>
      </c>
      <c r="B377" s="103" t="s">
        <v>945</v>
      </c>
      <c r="C377" s="99" t="s">
        <v>539</v>
      </c>
      <c r="D377" s="98" t="s">
        <v>40</v>
      </c>
      <c r="E377" s="99" t="s">
        <v>165</v>
      </c>
      <c r="F377" s="98" t="s">
        <v>258</v>
      </c>
      <c r="G377" s="99" t="s">
        <v>770</v>
      </c>
      <c r="H377" s="99" t="s">
        <v>224</v>
      </c>
      <c r="I377" s="100">
        <f>I379</f>
        <v>31300</v>
      </c>
      <c r="J377" s="55">
        <f>J379</f>
        <v>31300</v>
      </c>
      <c r="K377" s="55">
        <f>K379</f>
        <v>31300</v>
      </c>
      <c r="L377" s="35"/>
      <c r="M377" s="35"/>
      <c r="N377" s="36"/>
      <c r="O377" s="37"/>
    </row>
    <row r="378" spans="1:17" ht="45" outlineLevel="6" x14ac:dyDescent="0.2">
      <c r="A378" s="99" t="s">
        <v>624</v>
      </c>
      <c r="B378" s="103" t="s">
        <v>896</v>
      </c>
      <c r="C378" s="99" t="s">
        <v>539</v>
      </c>
      <c r="D378" s="98" t="s">
        <v>40</v>
      </c>
      <c r="E378" s="99" t="s">
        <v>165</v>
      </c>
      <c r="F378" s="98" t="s">
        <v>258</v>
      </c>
      <c r="G378" s="99" t="s">
        <v>770</v>
      </c>
      <c r="H378" s="99" t="s">
        <v>423</v>
      </c>
      <c r="I378" s="100">
        <f>I379</f>
        <v>31300</v>
      </c>
      <c r="J378" s="54">
        <f>J379</f>
        <v>31300</v>
      </c>
      <c r="K378" s="54">
        <f>K379</f>
        <v>31300</v>
      </c>
      <c r="L378" s="35"/>
      <c r="M378" s="35"/>
      <c r="N378" s="36"/>
      <c r="O378" s="37"/>
    </row>
    <row r="379" spans="1:17" ht="45" outlineLevel="7" x14ac:dyDescent="0.2">
      <c r="A379" s="99" t="s">
        <v>625</v>
      </c>
      <c r="B379" s="98" t="s">
        <v>897</v>
      </c>
      <c r="C379" s="99" t="s">
        <v>539</v>
      </c>
      <c r="D379" s="98" t="s">
        <v>40</v>
      </c>
      <c r="E379" s="99" t="s">
        <v>165</v>
      </c>
      <c r="F379" s="98" t="s">
        <v>258</v>
      </c>
      <c r="G379" s="99" t="s">
        <v>770</v>
      </c>
      <c r="H379" s="99" t="s">
        <v>476</v>
      </c>
      <c r="I379" s="100">
        <f>SUM(L379:O379)</f>
        <v>31300</v>
      </c>
      <c r="J379" s="57">
        <v>31300</v>
      </c>
      <c r="K379" s="58">
        <v>31300</v>
      </c>
      <c r="L379" s="35"/>
      <c r="M379" s="35"/>
      <c r="N379" s="36"/>
      <c r="O379" s="38">
        <v>31300</v>
      </c>
      <c r="P379" s="36">
        <v>31300</v>
      </c>
      <c r="Q379" s="36">
        <v>31300</v>
      </c>
    </row>
    <row r="380" spans="1:17" ht="150" outlineLevel="6" x14ac:dyDescent="0.2">
      <c r="A380" s="99" t="s">
        <v>626</v>
      </c>
      <c r="B380" s="103" t="s">
        <v>949</v>
      </c>
      <c r="C380" s="99" t="s">
        <v>539</v>
      </c>
      <c r="D380" s="98" t="s">
        <v>40</v>
      </c>
      <c r="E380" s="99" t="s">
        <v>165</v>
      </c>
      <c r="F380" s="98" t="s">
        <v>258</v>
      </c>
      <c r="G380" s="99" t="s">
        <v>773</v>
      </c>
      <c r="H380" s="99" t="s">
        <v>224</v>
      </c>
      <c r="I380" s="100">
        <f>I382</f>
        <v>10892400</v>
      </c>
      <c r="J380" s="55">
        <f>J382</f>
        <v>10892400</v>
      </c>
      <c r="K380" s="55">
        <f>K382</f>
        <v>10892400</v>
      </c>
      <c r="L380" s="35"/>
      <c r="M380" s="35"/>
      <c r="N380" s="36"/>
      <c r="O380" s="37"/>
    </row>
    <row r="381" spans="1:17" ht="45" outlineLevel="6" x14ac:dyDescent="0.2">
      <c r="A381" s="99" t="s">
        <v>628</v>
      </c>
      <c r="B381" s="103" t="s">
        <v>896</v>
      </c>
      <c r="C381" s="99" t="s">
        <v>539</v>
      </c>
      <c r="D381" s="98" t="s">
        <v>40</v>
      </c>
      <c r="E381" s="99" t="s">
        <v>165</v>
      </c>
      <c r="F381" s="98" t="s">
        <v>258</v>
      </c>
      <c r="G381" s="99" t="s">
        <v>773</v>
      </c>
      <c r="H381" s="99" t="s">
        <v>423</v>
      </c>
      <c r="I381" s="100">
        <f>I382</f>
        <v>10892400</v>
      </c>
      <c r="J381" s="54">
        <f>J382</f>
        <v>10892400</v>
      </c>
      <c r="K381" s="54">
        <f>K382</f>
        <v>10892400</v>
      </c>
      <c r="L381" s="35"/>
      <c r="M381" s="35"/>
      <c r="N381" s="36"/>
      <c r="O381" s="37"/>
    </row>
    <row r="382" spans="1:17" ht="45" outlineLevel="7" x14ac:dyDescent="0.2">
      <c r="A382" s="99" t="s">
        <v>629</v>
      </c>
      <c r="B382" s="98" t="s">
        <v>897</v>
      </c>
      <c r="C382" s="99" t="s">
        <v>539</v>
      </c>
      <c r="D382" s="98" t="s">
        <v>40</v>
      </c>
      <c r="E382" s="99" t="s">
        <v>165</v>
      </c>
      <c r="F382" s="98" t="s">
        <v>258</v>
      </c>
      <c r="G382" s="99" t="s">
        <v>773</v>
      </c>
      <c r="H382" s="99" t="s">
        <v>476</v>
      </c>
      <c r="I382" s="100">
        <f>SUM(L382:O382)</f>
        <v>10892400</v>
      </c>
      <c r="J382" s="57">
        <v>10892400</v>
      </c>
      <c r="K382" s="58">
        <v>10892400</v>
      </c>
      <c r="L382" s="35"/>
      <c r="M382" s="35"/>
      <c r="N382" s="36"/>
      <c r="O382" s="38">
        <v>10892400</v>
      </c>
      <c r="P382" s="36">
        <v>10892400</v>
      </c>
      <c r="Q382" s="36">
        <v>10892400</v>
      </c>
    </row>
    <row r="383" spans="1:17" ht="15" outlineLevel="2" x14ac:dyDescent="0.2">
      <c r="A383" s="99" t="s">
        <v>630</v>
      </c>
      <c r="B383" s="98" t="s">
        <v>167</v>
      </c>
      <c r="C383" s="99" t="s">
        <v>539</v>
      </c>
      <c r="D383" s="98" t="s">
        <v>40</v>
      </c>
      <c r="E383" s="99" t="s">
        <v>168</v>
      </c>
      <c r="F383" s="98" t="s">
        <v>227</v>
      </c>
      <c r="G383" s="99" t="s">
        <v>224</v>
      </c>
      <c r="H383" s="99" t="s">
        <v>224</v>
      </c>
      <c r="I383" s="100">
        <f t="shared" ref="I383:K385" si="33">I384</f>
        <v>633500</v>
      </c>
      <c r="J383" s="55">
        <f t="shared" si="33"/>
        <v>633500</v>
      </c>
      <c r="K383" s="55">
        <f t="shared" si="33"/>
        <v>633500</v>
      </c>
      <c r="L383" s="35"/>
      <c r="M383" s="35"/>
      <c r="N383" s="36"/>
      <c r="O383" s="37"/>
    </row>
    <row r="384" spans="1:17" ht="30" outlineLevel="4" x14ac:dyDescent="0.2">
      <c r="A384" s="99" t="s">
        <v>631</v>
      </c>
      <c r="B384" s="98" t="s">
        <v>545</v>
      </c>
      <c r="C384" s="99" t="s">
        <v>539</v>
      </c>
      <c r="D384" s="98" t="s">
        <v>40</v>
      </c>
      <c r="E384" s="99" t="s">
        <v>168</v>
      </c>
      <c r="F384" s="98" t="s">
        <v>227</v>
      </c>
      <c r="G384" s="99" t="s">
        <v>768</v>
      </c>
      <c r="H384" s="99" t="s">
        <v>224</v>
      </c>
      <c r="I384" s="100">
        <f t="shared" si="33"/>
        <v>633500</v>
      </c>
      <c r="J384" s="55">
        <f t="shared" si="33"/>
        <v>633500</v>
      </c>
      <c r="K384" s="55">
        <f t="shared" si="33"/>
        <v>633500</v>
      </c>
      <c r="L384" s="35"/>
      <c r="M384" s="35"/>
      <c r="N384" s="36"/>
      <c r="O384" s="37"/>
    </row>
    <row r="385" spans="1:17" ht="60" outlineLevel="5" x14ac:dyDescent="0.2">
      <c r="A385" s="99" t="s">
        <v>632</v>
      </c>
      <c r="B385" s="98" t="s">
        <v>547</v>
      </c>
      <c r="C385" s="99" t="s">
        <v>539</v>
      </c>
      <c r="D385" s="98" t="s">
        <v>40</v>
      </c>
      <c r="E385" s="99" t="s">
        <v>168</v>
      </c>
      <c r="F385" s="98" t="s">
        <v>227</v>
      </c>
      <c r="G385" s="99" t="s">
        <v>769</v>
      </c>
      <c r="H385" s="99" t="s">
        <v>224</v>
      </c>
      <c r="I385" s="100">
        <f t="shared" si="33"/>
        <v>633500</v>
      </c>
      <c r="J385" s="55">
        <f t="shared" si="33"/>
        <v>633500</v>
      </c>
      <c r="K385" s="55">
        <f t="shared" si="33"/>
        <v>633500</v>
      </c>
      <c r="L385" s="35"/>
      <c r="M385" s="35"/>
      <c r="N385" s="36"/>
      <c r="O385" s="37"/>
    </row>
    <row r="386" spans="1:17" ht="150" outlineLevel="6" x14ac:dyDescent="0.2">
      <c r="A386" s="99" t="s">
        <v>634</v>
      </c>
      <c r="B386" s="103" t="s">
        <v>946</v>
      </c>
      <c r="C386" s="99" t="s">
        <v>539</v>
      </c>
      <c r="D386" s="98" t="s">
        <v>40</v>
      </c>
      <c r="E386" s="99" t="s">
        <v>168</v>
      </c>
      <c r="F386" s="98" t="s">
        <v>227</v>
      </c>
      <c r="G386" s="99" t="s">
        <v>771</v>
      </c>
      <c r="H386" s="99" t="s">
        <v>224</v>
      </c>
      <c r="I386" s="100">
        <f>I388+I390</f>
        <v>633500</v>
      </c>
      <c r="J386" s="54">
        <f>J388+J390</f>
        <v>633500</v>
      </c>
      <c r="K386" s="54">
        <f>K388+K390</f>
        <v>633500</v>
      </c>
      <c r="L386" s="35"/>
      <c r="M386" s="35"/>
      <c r="N386" s="36"/>
      <c r="O386" s="37"/>
    </row>
    <row r="387" spans="1:17" ht="45" outlineLevel="6" x14ac:dyDescent="0.2">
      <c r="A387" s="99" t="s">
        <v>635</v>
      </c>
      <c r="B387" s="103" t="s">
        <v>896</v>
      </c>
      <c r="C387" s="99" t="s">
        <v>539</v>
      </c>
      <c r="D387" s="98" t="s">
        <v>40</v>
      </c>
      <c r="E387" s="99" t="s">
        <v>168</v>
      </c>
      <c r="F387" s="98" t="s">
        <v>227</v>
      </c>
      <c r="G387" s="99" t="s">
        <v>771</v>
      </c>
      <c r="H387" s="99" t="s">
        <v>423</v>
      </c>
      <c r="I387" s="100">
        <f>I388</f>
        <v>14290</v>
      </c>
      <c r="J387" s="54">
        <f>J388</f>
        <v>14290</v>
      </c>
      <c r="K387" s="54">
        <f>K388</f>
        <v>14290</v>
      </c>
      <c r="L387" s="35"/>
      <c r="M387" s="35"/>
      <c r="N387" s="36"/>
      <c r="O387" s="37"/>
    </row>
    <row r="388" spans="1:17" ht="45" outlineLevel="7" x14ac:dyDescent="0.2">
      <c r="A388" s="99" t="s">
        <v>637</v>
      </c>
      <c r="B388" s="98" t="s">
        <v>897</v>
      </c>
      <c r="C388" s="99" t="s">
        <v>539</v>
      </c>
      <c r="D388" s="98" t="s">
        <v>40</v>
      </c>
      <c r="E388" s="99" t="s">
        <v>168</v>
      </c>
      <c r="F388" s="98" t="s">
        <v>227</v>
      </c>
      <c r="G388" s="99" t="s">
        <v>771</v>
      </c>
      <c r="H388" s="99" t="s">
        <v>476</v>
      </c>
      <c r="I388" s="100">
        <f>SUM(L388:O388)</f>
        <v>14290</v>
      </c>
      <c r="J388" s="57">
        <v>14290</v>
      </c>
      <c r="K388" s="58">
        <v>14290</v>
      </c>
      <c r="L388" s="35"/>
      <c r="M388" s="35"/>
      <c r="N388" s="36"/>
      <c r="O388" s="38">
        <v>14290</v>
      </c>
    </row>
    <row r="389" spans="1:17" ht="30" outlineLevel="7" x14ac:dyDescent="0.2">
      <c r="A389" s="99" t="s">
        <v>638</v>
      </c>
      <c r="B389" s="98" t="s">
        <v>898</v>
      </c>
      <c r="C389" s="99" t="s">
        <v>539</v>
      </c>
      <c r="D389" s="98" t="s">
        <v>40</v>
      </c>
      <c r="E389" s="99" t="s">
        <v>168</v>
      </c>
      <c r="F389" s="98" t="s">
        <v>227</v>
      </c>
      <c r="G389" s="99" t="s">
        <v>771</v>
      </c>
      <c r="H389" s="99" t="s">
        <v>554</v>
      </c>
      <c r="I389" s="100">
        <f>I390</f>
        <v>619210</v>
      </c>
      <c r="J389" s="54">
        <f>J390</f>
        <v>619210</v>
      </c>
      <c r="K389" s="54">
        <f>K390</f>
        <v>619210</v>
      </c>
      <c r="L389" s="35"/>
      <c r="M389" s="35"/>
      <c r="N389" s="36"/>
      <c r="O389" s="38"/>
    </row>
    <row r="390" spans="1:17" ht="30" outlineLevel="7" x14ac:dyDescent="0.2">
      <c r="A390" s="99" t="s">
        <v>639</v>
      </c>
      <c r="B390" s="98" t="s">
        <v>908</v>
      </c>
      <c r="C390" s="99" t="s">
        <v>539</v>
      </c>
      <c r="D390" s="98" t="s">
        <v>40</v>
      </c>
      <c r="E390" s="99" t="s">
        <v>168</v>
      </c>
      <c r="F390" s="98" t="s">
        <v>227</v>
      </c>
      <c r="G390" s="99" t="s">
        <v>771</v>
      </c>
      <c r="H390" s="99" t="s">
        <v>575</v>
      </c>
      <c r="I390" s="100">
        <f>SUM(L390:O390)</f>
        <v>619210</v>
      </c>
      <c r="J390" s="57">
        <v>619210</v>
      </c>
      <c r="K390" s="58">
        <v>619210</v>
      </c>
      <c r="L390" s="35"/>
      <c r="M390" s="35"/>
      <c r="N390" s="36"/>
      <c r="O390" s="38">
        <v>619210</v>
      </c>
      <c r="P390" s="36">
        <v>633500</v>
      </c>
      <c r="Q390" s="36">
        <v>633500</v>
      </c>
    </row>
    <row r="391" spans="1:17" ht="30" x14ac:dyDescent="0.2">
      <c r="A391" s="99" t="s">
        <v>640</v>
      </c>
      <c r="B391" s="98" t="s">
        <v>218</v>
      </c>
      <c r="C391" s="99" t="s">
        <v>655</v>
      </c>
      <c r="D391" s="98" t="s">
        <v>224</v>
      </c>
      <c r="E391" s="99" t="s">
        <v>224</v>
      </c>
      <c r="F391" s="98" t="s">
        <v>224</v>
      </c>
      <c r="G391" s="99" t="s">
        <v>224</v>
      </c>
      <c r="H391" s="99" t="s">
        <v>224</v>
      </c>
      <c r="I391" s="100">
        <f>I392+I410+I417+I424</f>
        <v>36121500</v>
      </c>
      <c r="J391" s="54">
        <f>J392+J410+J417+J424</f>
        <v>34364900</v>
      </c>
      <c r="K391" s="54">
        <f>K392+K410+K417+K424</f>
        <v>32844200</v>
      </c>
      <c r="L391" s="35">
        <f t="shared" ref="L391:Q391" si="34">SUM(L392:L442)</f>
        <v>25772500</v>
      </c>
      <c r="M391" s="35">
        <f t="shared" si="34"/>
        <v>0</v>
      </c>
      <c r="N391" s="35">
        <f t="shared" si="34"/>
        <v>0</v>
      </c>
      <c r="O391" s="51">
        <f t="shared" si="34"/>
        <v>10349000</v>
      </c>
      <c r="P391" s="51">
        <f t="shared" si="34"/>
        <v>8592400</v>
      </c>
      <c r="Q391" s="51">
        <f t="shared" si="34"/>
        <v>7071700</v>
      </c>
    </row>
    <row r="392" spans="1:17" ht="15" outlineLevel="1" x14ac:dyDescent="0.2">
      <c r="A392" s="99" t="s">
        <v>641</v>
      </c>
      <c r="B392" s="98" t="s">
        <v>18</v>
      </c>
      <c r="C392" s="99" t="s">
        <v>655</v>
      </c>
      <c r="D392" s="98" t="s">
        <v>226</v>
      </c>
      <c r="E392" s="99" t="s">
        <v>224</v>
      </c>
      <c r="F392" s="98" t="s">
        <v>224</v>
      </c>
      <c r="G392" s="99" t="s">
        <v>224</v>
      </c>
      <c r="H392" s="99" t="s">
        <v>224</v>
      </c>
      <c r="I392" s="100">
        <f>I393+I404</f>
        <v>5785600</v>
      </c>
      <c r="J392" s="55">
        <f>J393+J404</f>
        <v>5785600</v>
      </c>
      <c r="K392" s="55">
        <f>K393+K404</f>
        <v>5785600</v>
      </c>
      <c r="L392" s="35"/>
      <c r="M392" s="35"/>
      <c r="N392" s="36"/>
      <c r="O392" s="37"/>
    </row>
    <row r="393" spans="1:17" ht="60" outlineLevel="2" x14ac:dyDescent="0.2">
      <c r="A393" s="99" t="s">
        <v>642</v>
      </c>
      <c r="B393" s="98" t="s">
        <v>29</v>
      </c>
      <c r="C393" s="99" t="s">
        <v>655</v>
      </c>
      <c r="D393" s="98" t="s">
        <v>226</v>
      </c>
      <c r="E393" s="99" t="s">
        <v>30</v>
      </c>
      <c r="F393" s="98" t="s">
        <v>530</v>
      </c>
      <c r="G393" s="99" t="s">
        <v>224</v>
      </c>
      <c r="H393" s="99" t="s">
        <v>224</v>
      </c>
      <c r="I393" s="100">
        <f t="shared" ref="I393:K394" si="35">I394</f>
        <v>5733000</v>
      </c>
      <c r="J393" s="55">
        <f t="shared" si="35"/>
        <v>5733000</v>
      </c>
      <c r="K393" s="55">
        <f t="shared" si="35"/>
        <v>5733000</v>
      </c>
      <c r="L393" s="35"/>
      <c r="M393" s="35"/>
      <c r="N393" s="36"/>
      <c r="O393" s="37"/>
    </row>
    <row r="394" spans="1:17" ht="30" outlineLevel="4" x14ac:dyDescent="0.2">
      <c r="A394" s="99" t="s">
        <v>643</v>
      </c>
      <c r="B394" s="98" t="s">
        <v>242</v>
      </c>
      <c r="C394" s="99" t="s">
        <v>655</v>
      </c>
      <c r="D394" s="98" t="s">
        <v>226</v>
      </c>
      <c r="E394" s="99" t="s">
        <v>30</v>
      </c>
      <c r="F394" s="98" t="s">
        <v>530</v>
      </c>
      <c r="G394" s="99" t="s">
        <v>850</v>
      </c>
      <c r="H394" s="99" t="s">
        <v>224</v>
      </c>
      <c r="I394" s="100">
        <f t="shared" si="35"/>
        <v>5733000</v>
      </c>
      <c r="J394" s="55">
        <f t="shared" si="35"/>
        <v>5733000</v>
      </c>
      <c r="K394" s="55">
        <f t="shared" si="35"/>
        <v>5733000</v>
      </c>
      <c r="L394" s="35"/>
      <c r="M394" s="35"/>
      <c r="N394" s="36"/>
      <c r="O394" s="37"/>
    </row>
    <row r="395" spans="1:17" ht="75" outlineLevel="5" x14ac:dyDescent="0.2">
      <c r="A395" s="99" t="s">
        <v>644</v>
      </c>
      <c r="B395" s="98" t="s">
        <v>661</v>
      </c>
      <c r="C395" s="99" t="s">
        <v>655</v>
      </c>
      <c r="D395" s="98" t="s">
        <v>226</v>
      </c>
      <c r="E395" s="99" t="s">
        <v>30</v>
      </c>
      <c r="F395" s="98" t="s">
        <v>530</v>
      </c>
      <c r="G395" s="99" t="s">
        <v>853</v>
      </c>
      <c r="H395" s="99" t="s">
        <v>224</v>
      </c>
      <c r="I395" s="100">
        <f>I396+I401</f>
        <v>5733000</v>
      </c>
      <c r="J395" s="55">
        <f>J396+J401</f>
        <v>5733000</v>
      </c>
      <c r="K395" s="55">
        <f>K396+K401</f>
        <v>5733000</v>
      </c>
      <c r="L395" s="35"/>
      <c r="M395" s="35"/>
      <c r="N395" s="36"/>
      <c r="O395" s="37"/>
    </row>
    <row r="396" spans="1:17" ht="105" outlineLevel="6" x14ac:dyDescent="0.2">
      <c r="A396" s="99" t="s">
        <v>645</v>
      </c>
      <c r="B396" s="103" t="s">
        <v>663</v>
      </c>
      <c r="C396" s="99" t="s">
        <v>655</v>
      </c>
      <c r="D396" s="98" t="s">
        <v>226</v>
      </c>
      <c r="E396" s="99" t="s">
        <v>30</v>
      </c>
      <c r="F396" s="98" t="s">
        <v>530</v>
      </c>
      <c r="G396" s="99" t="s">
        <v>854</v>
      </c>
      <c r="H396" s="99" t="s">
        <v>224</v>
      </c>
      <c r="I396" s="100">
        <f>I398+I400</f>
        <v>5323000</v>
      </c>
      <c r="J396" s="54">
        <f>J398+J400</f>
        <v>5323000</v>
      </c>
      <c r="K396" s="54">
        <f>K398+K400</f>
        <v>5323000</v>
      </c>
      <c r="L396" s="35"/>
      <c r="M396" s="35"/>
      <c r="N396" s="36"/>
      <c r="O396" s="37"/>
    </row>
    <row r="397" spans="1:17" ht="90" outlineLevel="6" x14ac:dyDescent="0.2">
      <c r="A397" s="99" t="s">
        <v>646</v>
      </c>
      <c r="B397" s="103" t="s">
        <v>894</v>
      </c>
      <c r="C397" s="99" t="s">
        <v>655</v>
      </c>
      <c r="D397" s="98" t="s">
        <v>226</v>
      </c>
      <c r="E397" s="99" t="s">
        <v>30</v>
      </c>
      <c r="F397" s="98" t="s">
        <v>530</v>
      </c>
      <c r="G397" s="99" t="s">
        <v>854</v>
      </c>
      <c r="H397" s="99" t="s">
        <v>299</v>
      </c>
      <c r="I397" s="100">
        <f>I398</f>
        <v>4968000</v>
      </c>
      <c r="J397" s="54">
        <f>J398</f>
        <v>4968000</v>
      </c>
      <c r="K397" s="54">
        <f>K398</f>
        <v>4968000</v>
      </c>
      <c r="L397" s="35"/>
      <c r="M397" s="35"/>
      <c r="N397" s="36"/>
      <c r="O397" s="37"/>
    </row>
    <row r="398" spans="1:17" ht="30" outlineLevel="7" x14ac:dyDescent="0.2">
      <c r="A398" s="99" t="s">
        <v>647</v>
      </c>
      <c r="B398" s="98" t="s">
        <v>895</v>
      </c>
      <c r="C398" s="99" t="s">
        <v>655</v>
      </c>
      <c r="D398" s="98" t="s">
        <v>226</v>
      </c>
      <c r="E398" s="99" t="s">
        <v>30</v>
      </c>
      <c r="F398" s="98" t="s">
        <v>530</v>
      </c>
      <c r="G398" s="99" t="s">
        <v>854</v>
      </c>
      <c r="H398" s="99" t="s">
        <v>324</v>
      </c>
      <c r="I398" s="100">
        <f>SUM(L398:O398)</f>
        <v>4968000</v>
      </c>
      <c r="J398" s="57">
        <v>4968000</v>
      </c>
      <c r="K398" s="58">
        <v>4968000</v>
      </c>
      <c r="L398" s="35">
        <v>4968000</v>
      </c>
      <c r="M398" s="35"/>
      <c r="N398" s="36"/>
      <c r="O398" s="38"/>
    </row>
    <row r="399" spans="1:17" ht="45" outlineLevel="7" x14ac:dyDescent="0.2">
      <c r="A399" s="99" t="s">
        <v>648</v>
      </c>
      <c r="B399" s="98" t="s">
        <v>896</v>
      </c>
      <c r="C399" s="99" t="s">
        <v>655</v>
      </c>
      <c r="D399" s="98" t="s">
        <v>226</v>
      </c>
      <c r="E399" s="99" t="s">
        <v>30</v>
      </c>
      <c r="F399" s="98" t="s">
        <v>530</v>
      </c>
      <c r="G399" s="99" t="s">
        <v>854</v>
      </c>
      <c r="H399" s="99" t="s">
        <v>423</v>
      </c>
      <c r="I399" s="100">
        <f>I400</f>
        <v>355000</v>
      </c>
      <c r="J399" s="54">
        <f>J400</f>
        <v>355000</v>
      </c>
      <c r="K399" s="54">
        <f>K400</f>
        <v>355000</v>
      </c>
      <c r="L399" s="35"/>
      <c r="M399" s="35"/>
      <c r="N399" s="36"/>
      <c r="O399" s="38"/>
    </row>
    <row r="400" spans="1:17" ht="45" outlineLevel="7" x14ac:dyDescent="0.2">
      <c r="A400" s="99" t="s">
        <v>649</v>
      </c>
      <c r="B400" s="98" t="s">
        <v>897</v>
      </c>
      <c r="C400" s="99" t="s">
        <v>655</v>
      </c>
      <c r="D400" s="98" t="s">
        <v>226</v>
      </c>
      <c r="E400" s="99" t="s">
        <v>30</v>
      </c>
      <c r="F400" s="98" t="s">
        <v>530</v>
      </c>
      <c r="G400" s="99" t="s">
        <v>854</v>
      </c>
      <c r="H400" s="99" t="s">
        <v>476</v>
      </c>
      <c r="I400" s="100">
        <f>SUM(L400:O400)</f>
        <v>355000</v>
      </c>
      <c r="J400" s="57">
        <v>355000</v>
      </c>
      <c r="K400" s="58">
        <v>355000</v>
      </c>
      <c r="L400" s="35">
        <v>355000</v>
      </c>
      <c r="M400" s="35"/>
      <c r="N400" s="36"/>
      <c r="O400" s="38"/>
    </row>
    <row r="401" spans="1:17" ht="135" outlineLevel="6" x14ac:dyDescent="0.2">
      <c r="A401" s="99" t="s">
        <v>650</v>
      </c>
      <c r="B401" s="103" t="s">
        <v>962</v>
      </c>
      <c r="C401" s="99" t="s">
        <v>655</v>
      </c>
      <c r="D401" s="98" t="s">
        <v>226</v>
      </c>
      <c r="E401" s="99" t="s">
        <v>30</v>
      </c>
      <c r="F401" s="98" t="s">
        <v>530</v>
      </c>
      <c r="G401" s="99" t="s">
        <v>855</v>
      </c>
      <c r="H401" s="99" t="s">
        <v>224</v>
      </c>
      <c r="I401" s="100">
        <f>I403</f>
        <v>410000</v>
      </c>
      <c r="J401" s="55">
        <f>J403</f>
        <v>410000</v>
      </c>
      <c r="K401" s="55">
        <f>K403</f>
        <v>410000</v>
      </c>
      <c r="L401" s="35"/>
      <c r="M401" s="35"/>
      <c r="N401" s="36"/>
      <c r="O401" s="37"/>
    </row>
    <row r="402" spans="1:17" ht="90" outlineLevel="6" x14ac:dyDescent="0.2">
      <c r="A402" s="99" t="s">
        <v>651</v>
      </c>
      <c r="B402" s="103" t="s">
        <v>894</v>
      </c>
      <c r="C402" s="99" t="s">
        <v>655</v>
      </c>
      <c r="D402" s="98" t="s">
        <v>226</v>
      </c>
      <c r="E402" s="99" t="s">
        <v>30</v>
      </c>
      <c r="F402" s="98" t="s">
        <v>530</v>
      </c>
      <c r="G402" s="99" t="s">
        <v>855</v>
      </c>
      <c r="H402" s="99" t="s">
        <v>299</v>
      </c>
      <c r="I402" s="100">
        <f>I403</f>
        <v>410000</v>
      </c>
      <c r="J402" s="54">
        <f>J403</f>
        <v>410000</v>
      </c>
      <c r="K402" s="54">
        <f>K403</f>
        <v>410000</v>
      </c>
      <c r="L402" s="35"/>
      <c r="M402" s="35"/>
      <c r="N402" s="36"/>
      <c r="O402" s="37"/>
    </row>
    <row r="403" spans="1:17" ht="30" outlineLevel="7" x14ac:dyDescent="0.2">
      <c r="A403" s="99" t="s">
        <v>652</v>
      </c>
      <c r="B403" s="98" t="s">
        <v>895</v>
      </c>
      <c r="C403" s="99" t="s">
        <v>655</v>
      </c>
      <c r="D403" s="98" t="s">
        <v>226</v>
      </c>
      <c r="E403" s="99" t="s">
        <v>30</v>
      </c>
      <c r="F403" s="98" t="s">
        <v>530</v>
      </c>
      <c r="G403" s="99" t="s">
        <v>855</v>
      </c>
      <c r="H403" s="99" t="s">
        <v>324</v>
      </c>
      <c r="I403" s="100">
        <f>SUM(L403:O403)</f>
        <v>410000</v>
      </c>
      <c r="J403" s="57">
        <v>410000</v>
      </c>
      <c r="K403" s="58">
        <v>410000</v>
      </c>
      <c r="L403" s="35">
        <v>410000</v>
      </c>
      <c r="M403" s="35"/>
      <c r="N403" s="36"/>
      <c r="O403" s="38"/>
    </row>
    <row r="404" spans="1:17" ht="15" outlineLevel="2" x14ac:dyDescent="0.2">
      <c r="A404" s="99" t="s">
        <v>653</v>
      </c>
      <c r="B404" s="98" t="s">
        <v>38</v>
      </c>
      <c r="C404" s="99" t="s">
        <v>655</v>
      </c>
      <c r="D404" s="98" t="s">
        <v>226</v>
      </c>
      <c r="E404" s="99" t="s">
        <v>39</v>
      </c>
      <c r="F404" s="98" t="s">
        <v>51</v>
      </c>
      <c r="G404" s="99" t="s">
        <v>224</v>
      </c>
      <c r="H404" s="99" t="s">
        <v>224</v>
      </c>
      <c r="I404" s="100">
        <f>I405</f>
        <v>52600</v>
      </c>
      <c r="J404" s="55">
        <f t="shared" ref="J404:K406" si="36">J405</f>
        <v>52600</v>
      </c>
      <c r="K404" s="55">
        <f t="shared" si="36"/>
        <v>52600</v>
      </c>
      <c r="L404" s="35"/>
      <c r="M404" s="35"/>
      <c r="N404" s="36"/>
      <c r="O404" s="37"/>
    </row>
    <row r="405" spans="1:17" ht="45" outlineLevel="4" x14ac:dyDescent="0.2">
      <c r="A405" s="99" t="s">
        <v>654</v>
      </c>
      <c r="B405" s="98" t="s">
        <v>672</v>
      </c>
      <c r="C405" s="99" t="s">
        <v>655</v>
      </c>
      <c r="D405" s="98" t="s">
        <v>226</v>
      </c>
      <c r="E405" s="99" t="s">
        <v>39</v>
      </c>
      <c r="F405" s="98" t="s">
        <v>51</v>
      </c>
      <c r="G405" s="99" t="s">
        <v>880</v>
      </c>
      <c r="H405" s="99" t="s">
        <v>224</v>
      </c>
      <c r="I405" s="100">
        <f>I406</f>
        <v>52600</v>
      </c>
      <c r="J405" s="55">
        <f t="shared" si="36"/>
        <v>52600</v>
      </c>
      <c r="K405" s="55">
        <f t="shared" si="36"/>
        <v>52600</v>
      </c>
      <c r="L405" s="35"/>
      <c r="M405" s="35"/>
      <c r="N405" s="36"/>
      <c r="O405" s="37"/>
    </row>
    <row r="406" spans="1:17" ht="30" outlineLevel="5" x14ac:dyDescent="0.2">
      <c r="A406" s="99" t="s">
        <v>656</v>
      </c>
      <c r="B406" s="98" t="s">
        <v>674</v>
      </c>
      <c r="C406" s="99" t="s">
        <v>655</v>
      </c>
      <c r="D406" s="98" t="s">
        <v>226</v>
      </c>
      <c r="E406" s="99" t="s">
        <v>39</v>
      </c>
      <c r="F406" s="98" t="s">
        <v>51</v>
      </c>
      <c r="G406" s="99" t="s">
        <v>881</v>
      </c>
      <c r="H406" s="99" t="s">
        <v>224</v>
      </c>
      <c r="I406" s="100">
        <f>I407</f>
        <v>52600</v>
      </c>
      <c r="J406" s="55">
        <f t="shared" si="36"/>
        <v>52600</v>
      </c>
      <c r="K406" s="55">
        <f t="shared" si="36"/>
        <v>52600</v>
      </c>
      <c r="L406" s="35"/>
      <c r="M406" s="35"/>
      <c r="N406" s="36"/>
      <c r="O406" s="37"/>
    </row>
    <row r="407" spans="1:17" ht="105" outlineLevel="6" x14ac:dyDescent="0.2">
      <c r="A407" s="99" t="s">
        <v>657</v>
      </c>
      <c r="B407" s="103" t="s">
        <v>960</v>
      </c>
      <c r="C407" s="99" t="s">
        <v>655</v>
      </c>
      <c r="D407" s="98" t="s">
        <v>226</v>
      </c>
      <c r="E407" s="99" t="s">
        <v>39</v>
      </c>
      <c r="F407" s="98" t="s">
        <v>51</v>
      </c>
      <c r="G407" s="99" t="s">
        <v>882</v>
      </c>
      <c r="H407" s="99" t="s">
        <v>224</v>
      </c>
      <c r="I407" s="100">
        <f>I409</f>
        <v>52600</v>
      </c>
      <c r="J407" s="55">
        <f>J409</f>
        <v>52600</v>
      </c>
      <c r="K407" s="55">
        <f>K409</f>
        <v>52600</v>
      </c>
      <c r="L407" s="35"/>
      <c r="M407" s="35"/>
      <c r="N407" s="36"/>
      <c r="O407" s="37"/>
    </row>
    <row r="408" spans="1:17" ht="15" outlineLevel="6" x14ac:dyDescent="0.2">
      <c r="A408" s="99" t="s">
        <v>658</v>
      </c>
      <c r="B408" s="103" t="s">
        <v>905</v>
      </c>
      <c r="C408" s="99" t="s">
        <v>655</v>
      </c>
      <c r="D408" s="98" t="s">
        <v>226</v>
      </c>
      <c r="E408" s="99" t="s">
        <v>39</v>
      </c>
      <c r="F408" s="98" t="s">
        <v>51</v>
      </c>
      <c r="G408" s="99" t="s">
        <v>882</v>
      </c>
      <c r="H408" s="99" t="s">
        <v>740</v>
      </c>
      <c r="I408" s="100">
        <f>I409</f>
        <v>52600</v>
      </c>
      <c r="J408" s="54">
        <f>J409</f>
        <v>52600</v>
      </c>
      <c r="K408" s="54">
        <f>K409</f>
        <v>52600</v>
      </c>
      <c r="L408" s="35"/>
      <c r="M408" s="35"/>
      <c r="N408" s="36"/>
      <c r="O408" s="37"/>
    </row>
    <row r="409" spans="1:17" ht="15" outlineLevel="7" x14ac:dyDescent="0.2">
      <c r="A409" s="99" t="s">
        <v>659</v>
      </c>
      <c r="B409" s="98" t="s">
        <v>304</v>
      </c>
      <c r="C409" s="99" t="s">
        <v>655</v>
      </c>
      <c r="D409" s="98" t="s">
        <v>226</v>
      </c>
      <c r="E409" s="99" t="s">
        <v>39</v>
      </c>
      <c r="F409" s="98" t="s">
        <v>51</v>
      </c>
      <c r="G409" s="99" t="s">
        <v>882</v>
      </c>
      <c r="H409" s="99" t="s">
        <v>303</v>
      </c>
      <c r="I409" s="100">
        <f>SUM(L409:O409)</f>
        <v>52600</v>
      </c>
      <c r="J409" s="57">
        <v>52600</v>
      </c>
      <c r="K409" s="58">
        <v>52600</v>
      </c>
      <c r="L409" s="35"/>
      <c r="M409" s="35"/>
      <c r="N409" s="36"/>
      <c r="O409" s="38">
        <v>52600</v>
      </c>
      <c r="P409" s="36">
        <v>52600</v>
      </c>
      <c r="Q409" s="36">
        <v>52600</v>
      </c>
    </row>
    <row r="410" spans="1:17" ht="15" outlineLevel="1" x14ac:dyDescent="0.2">
      <c r="A410" s="99" t="s">
        <v>660</v>
      </c>
      <c r="B410" s="98" t="s">
        <v>41</v>
      </c>
      <c r="C410" s="99" t="s">
        <v>655</v>
      </c>
      <c r="D410" s="98" t="s">
        <v>338</v>
      </c>
      <c r="E410" s="99" t="s">
        <v>224</v>
      </c>
      <c r="F410" s="98" t="s">
        <v>224</v>
      </c>
      <c r="G410" s="99" t="s">
        <v>224</v>
      </c>
      <c r="H410" s="99" t="s">
        <v>224</v>
      </c>
      <c r="I410" s="100">
        <f>I411</f>
        <v>1602500</v>
      </c>
      <c r="J410" s="55">
        <f t="shared" ref="J410:K413" si="37">J411</f>
        <v>1520700</v>
      </c>
      <c r="K410" s="55">
        <f t="shared" si="37"/>
        <v>0</v>
      </c>
      <c r="L410" s="35"/>
      <c r="M410" s="35"/>
      <c r="N410" s="36"/>
      <c r="O410" s="37"/>
    </row>
    <row r="411" spans="1:17" ht="15" outlineLevel="2" x14ac:dyDescent="0.2">
      <c r="A411" s="99" t="s">
        <v>662</v>
      </c>
      <c r="B411" s="98" t="s">
        <v>44</v>
      </c>
      <c r="C411" s="99" t="s">
        <v>655</v>
      </c>
      <c r="D411" s="98" t="s">
        <v>338</v>
      </c>
      <c r="E411" s="99" t="s">
        <v>45</v>
      </c>
      <c r="F411" s="98" t="s">
        <v>258</v>
      </c>
      <c r="G411" s="99" t="s">
        <v>224</v>
      </c>
      <c r="H411" s="99" t="s">
        <v>224</v>
      </c>
      <c r="I411" s="100">
        <f>I412</f>
        <v>1602500</v>
      </c>
      <c r="J411" s="55">
        <f t="shared" si="37"/>
        <v>1520700</v>
      </c>
      <c r="K411" s="55">
        <f t="shared" si="37"/>
        <v>0</v>
      </c>
      <c r="L411" s="35"/>
      <c r="M411" s="35"/>
      <c r="N411" s="36"/>
      <c r="O411" s="37"/>
    </row>
    <row r="412" spans="1:17" ht="45" outlineLevel="4" x14ac:dyDescent="0.2">
      <c r="A412" s="99" t="s">
        <v>664</v>
      </c>
      <c r="B412" s="98" t="s">
        <v>672</v>
      </c>
      <c r="C412" s="99" t="s">
        <v>655</v>
      </c>
      <c r="D412" s="98" t="s">
        <v>338</v>
      </c>
      <c r="E412" s="99" t="s">
        <v>45</v>
      </c>
      <c r="F412" s="98" t="s">
        <v>258</v>
      </c>
      <c r="G412" s="99" t="s">
        <v>880</v>
      </c>
      <c r="H412" s="99" t="s">
        <v>224</v>
      </c>
      <c r="I412" s="100">
        <f>I413</f>
        <v>1602500</v>
      </c>
      <c r="J412" s="55">
        <f t="shared" si="37"/>
        <v>1520700</v>
      </c>
      <c r="K412" s="55">
        <f t="shared" si="37"/>
        <v>0</v>
      </c>
      <c r="L412" s="35"/>
      <c r="M412" s="35"/>
      <c r="N412" s="36"/>
      <c r="O412" s="37"/>
    </row>
    <row r="413" spans="1:17" ht="30" outlineLevel="5" x14ac:dyDescent="0.2">
      <c r="A413" s="99" t="s">
        <v>665</v>
      </c>
      <c r="B413" s="98" t="s">
        <v>674</v>
      </c>
      <c r="C413" s="99" t="s">
        <v>655</v>
      </c>
      <c r="D413" s="98" t="s">
        <v>338</v>
      </c>
      <c r="E413" s="99" t="s">
        <v>45</v>
      </c>
      <c r="F413" s="98" t="s">
        <v>258</v>
      </c>
      <c r="G413" s="99" t="s">
        <v>881</v>
      </c>
      <c r="H413" s="99" t="s">
        <v>224</v>
      </c>
      <c r="I413" s="100">
        <f>I414</f>
        <v>1602500</v>
      </c>
      <c r="J413" s="55">
        <f t="shared" si="37"/>
        <v>1520700</v>
      </c>
      <c r="K413" s="55">
        <f t="shared" si="37"/>
        <v>0</v>
      </c>
      <c r="L413" s="35"/>
      <c r="M413" s="35"/>
      <c r="N413" s="36"/>
      <c r="O413" s="37"/>
    </row>
    <row r="414" spans="1:17" ht="75" outlineLevel="6" x14ac:dyDescent="0.2">
      <c r="A414" s="99" t="s">
        <v>666</v>
      </c>
      <c r="B414" s="98" t="s">
        <v>683</v>
      </c>
      <c r="C414" s="99" t="s">
        <v>655</v>
      </c>
      <c r="D414" s="98" t="s">
        <v>338</v>
      </c>
      <c r="E414" s="99" t="s">
        <v>45</v>
      </c>
      <c r="F414" s="98" t="s">
        <v>258</v>
      </c>
      <c r="G414" s="99" t="s">
        <v>883</v>
      </c>
      <c r="H414" s="99" t="s">
        <v>224</v>
      </c>
      <c r="I414" s="100">
        <f>I416</f>
        <v>1602500</v>
      </c>
      <c r="J414" s="55">
        <f>J416</f>
        <v>1520700</v>
      </c>
      <c r="K414" s="55">
        <f>K416</f>
        <v>0</v>
      </c>
      <c r="L414" s="35"/>
      <c r="M414" s="35"/>
      <c r="N414" s="36"/>
      <c r="O414" s="37"/>
    </row>
    <row r="415" spans="1:17" ht="15" outlineLevel="6" x14ac:dyDescent="0.2">
      <c r="A415" s="99" t="s">
        <v>667</v>
      </c>
      <c r="B415" s="98" t="s">
        <v>905</v>
      </c>
      <c r="C415" s="99" t="s">
        <v>655</v>
      </c>
      <c r="D415" s="98" t="s">
        <v>338</v>
      </c>
      <c r="E415" s="99" t="s">
        <v>45</v>
      </c>
      <c r="F415" s="98" t="s">
        <v>258</v>
      </c>
      <c r="G415" s="99" t="s">
        <v>883</v>
      </c>
      <c r="H415" s="99" t="s">
        <v>740</v>
      </c>
      <c r="I415" s="100">
        <f>I416</f>
        <v>1602500</v>
      </c>
      <c r="J415" s="54">
        <f>J416</f>
        <v>1520700</v>
      </c>
      <c r="K415" s="54">
        <f>K416</f>
        <v>0</v>
      </c>
      <c r="L415" s="35"/>
      <c r="M415" s="35"/>
      <c r="N415" s="36"/>
      <c r="O415" s="37"/>
    </row>
    <row r="416" spans="1:17" ht="15" outlineLevel="7" x14ac:dyDescent="0.2">
      <c r="A416" s="99" t="s">
        <v>668</v>
      </c>
      <c r="B416" s="98" t="s">
        <v>686</v>
      </c>
      <c r="C416" s="99" t="s">
        <v>655</v>
      </c>
      <c r="D416" s="98" t="s">
        <v>338</v>
      </c>
      <c r="E416" s="99" t="s">
        <v>45</v>
      </c>
      <c r="F416" s="98" t="s">
        <v>258</v>
      </c>
      <c r="G416" s="99" t="s">
        <v>883</v>
      </c>
      <c r="H416" s="99" t="s">
        <v>685</v>
      </c>
      <c r="I416" s="100">
        <f>SUM(L416:O416)</f>
        <v>1602500</v>
      </c>
      <c r="J416" s="57">
        <v>1520700</v>
      </c>
      <c r="K416" s="58">
        <v>0</v>
      </c>
      <c r="L416" s="35"/>
      <c r="M416" s="35"/>
      <c r="N416" s="36"/>
      <c r="O416" s="38">
        <v>1602500</v>
      </c>
      <c r="P416" s="36">
        <v>1520700</v>
      </c>
      <c r="Q416" s="36">
        <v>0</v>
      </c>
    </row>
    <row r="417" spans="1:17" ht="30" outlineLevel="1" x14ac:dyDescent="0.2">
      <c r="A417" s="99" t="s">
        <v>669</v>
      </c>
      <c r="B417" s="98" t="s">
        <v>84</v>
      </c>
      <c r="C417" s="99" t="s">
        <v>655</v>
      </c>
      <c r="D417" s="98" t="s">
        <v>234</v>
      </c>
      <c r="E417" s="99" t="s">
        <v>224</v>
      </c>
      <c r="F417" s="98" t="s">
        <v>224</v>
      </c>
      <c r="G417" s="99" t="s">
        <v>224</v>
      </c>
      <c r="H417" s="99" t="s">
        <v>224</v>
      </c>
      <c r="I417" s="100">
        <f t="shared" ref="I417:K420" si="38">I418</f>
        <v>320000</v>
      </c>
      <c r="J417" s="55">
        <f t="shared" si="38"/>
        <v>320000</v>
      </c>
      <c r="K417" s="55">
        <f t="shared" si="38"/>
        <v>320000</v>
      </c>
      <c r="L417" s="35"/>
      <c r="M417" s="35"/>
      <c r="N417" s="36"/>
      <c r="O417" s="37"/>
    </row>
    <row r="418" spans="1:17" ht="15" outlineLevel="2" x14ac:dyDescent="0.2">
      <c r="A418" s="99" t="s">
        <v>670</v>
      </c>
      <c r="B418" s="98" t="s">
        <v>93</v>
      </c>
      <c r="C418" s="99" t="s">
        <v>655</v>
      </c>
      <c r="D418" s="98" t="s">
        <v>234</v>
      </c>
      <c r="E418" s="99" t="s">
        <v>94</v>
      </c>
      <c r="F418" s="98" t="s">
        <v>258</v>
      </c>
      <c r="G418" s="99" t="s">
        <v>224</v>
      </c>
      <c r="H418" s="99" t="s">
        <v>224</v>
      </c>
      <c r="I418" s="100">
        <f t="shared" si="38"/>
        <v>320000</v>
      </c>
      <c r="J418" s="55">
        <f t="shared" si="38"/>
        <v>320000</v>
      </c>
      <c r="K418" s="55">
        <f t="shared" si="38"/>
        <v>320000</v>
      </c>
      <c r="L418" s="35"/>
      <c r="M418" s="35"/>
      <c r="N418" s="36"/>
      <c r="O418" s="37"/>
    </row>
    <row r="419" spans="1:17" ht="45" outlineLevel="4" x14ac:dyDescent="0.2">
      <c r="A419" s="99" t="s">
        <v>671</v>
      </c>
      <c r="B419" s="98" t="s">
        <v>672</v>
      </c>
      <c r="C419" s="99" t="s">
        <v>655</v>
      </c>
      <c r="D419" s="98" t="s">
        <v>234</v>
      </c>
      <c r="E419" s="99" t="s">
        <v>94</v>
      </c>
      <c r="F419" s="98" t="s">
        <v>258</v>
      </c>
      <c r="G419" s="99" t="s">
        <v>880</v>
      </c>
      <c r="H419" s="99" t="s">
        <v>224</v>
      </c>
      <c r="I419" s="100">
        <f t="shared" si="38"/>
        <v>320000</v>
      </c>
      <c r="J419" s="55">
        <f t="shared" si="38"/>
        <v>320000</v>
      </c>
      <c r="K419" s="55">
        <f t="shared" si="38"/>
        <v>320000</v>
      </c>
      <c r="L419" s="35"/>
      <c r="M419" s="35"/>
      <c r="N419" s="36"/>
      <c r="O419" s="37"/>
    </row>
    <row r="420" spans="1:17" ht="30" outlineLevel="5" x14ac:dyDescent="0.2">
      <c r="A420" s="99" t="s">
        <v>673</v>
      </c>
      <c r="B420" s="98" t="s">
        <v>674</v>
      </c>
      <c r="C420" s="99" t="s">
        <v>655</v>
      </c>
      <c r="D420" s="98" t="s">
        <v>234</v>
      </c>
      <c r="E420" s="99" t="s">
        <v>94</v>
      </c>
      <c r="F420" s="98" t="s">
        <v>258</v>
      </c>
      <c r="G420" s="99" t="s">
        <v>881</v>
      </c>
      <c r="H420" s="99" t="s">
        <v>224</v>
      </c>
      <c r="I420" s="100">
        <f t="shared" si="38"/>
        <v>320000</v>
      </c>
      <c r="J420" s="55">
        <f t="shared" si="38"/>
        <v>320000</v>
      </c>
      <c r="K420" s="55">
        <f t="shared" si="38"/>
        <v>320000</v>
      </c>
      <c r="L420" s="35"/>
      <c r="M420" s="35"/>
      <c r="N420" s="36"/>
      <c r="O420" s="37"/>
    </row>
    <row r="421" spans="1:17" ht="90" outlineLevel="6" x14ac:dyDescent="0.2">
      <c r="A421" s="99" t="s">
        <v>675</v>
      </c>
      <c r="B421" s="98" t="s">
        <v>961</v>
      </c>
      <c r="C421" s="99" t="s">
        <v>655</v>
      </c>
      <c r="D421" s="98" t="s">
        <v>234</v>
      </c>
      <c r="E421" s="99" t="s">
        <v>94</v>
      </c>
      <c r="F421" s="98" t="s">
        <v>258</v>
      </c>
      <c r="G421" s="99" t="s">
        <v>884</v>
      </c>
      <c r="H421" s="99" t="s">
        <v>224</v>
      </c>
      <c r="I421" s="100">
        <f>I423</f>
        <v>320000</v>
      </c>
      <c r="J421" s="55">
        <f>J423</f>
        <v>320000</v>
      </c>
      <c r="K421" s="55">
        <f>K423</f>
        <v>320000</v>
      </c>
      <c r="L421" s="35"/>
      <c r="M421" s="35"/>
      <c r="N421" s="36"/>
      <c r="O421" s="37"/>
    </row>
    <row r="422" spans="1:17" ht="15" outlineLevel="6" x14ac:dyDescent="0.2">
      <c r="A422" s="99" t="s">
        <v>676</v>
      </c>
      <c r="B422" s="98" t="s">
        <v>905</v>
      </c>
      <c r="C422" s="99" t="s">
        <v>655</v>
      </c>
      <c r="D422" s="98" t="s">
        <v>234</v>
      </c>
      <c r="E422" s="99" t="s">
        <v>94</v>
      </c>
      <c r="F422" s="98" t="s">
        <v>258</v>
      </c>
      <c r="G422" s="99" t="s">
        <v>884</v>
      </c>
      <c r="H422" s="99" t="s">
        <v>740</v>
      </c>
      <c r="I422" s="100">
        <f>I423</f>
        <v>320000</v>
      </c>
      <c r="J422" s="54">
        <f>J423</f>
        <v>320000</v>
      </c>
      <c r="K422" s="54">
        <f>K423</f>
        <v>320000</v>
      </c>
      <c r="L422" s="35"/>
      <c r="M422" s="35"/>
      <c r="N422" s="36"/>
      <c r="O422" s="37"/>
    </row>
    <row r="423" spans="1:17" ht="15" outlineLevel="7" x14ac:dyDescent="0.2">
      <c r="A423" s="99" t="s">
        <v>677</v>
      </c>
      <c r="B423" s="98" t="s">
        <v>304</v>
      </c>
      <c r="C423" s="99" t="s">
        <v>655</v>
      </c>
      <c r="D423" s="98" t="s">
        <v>234</v>
      </c>
      <c r="E423" s="99" t="s">
        <v>94</v>
      </c>
      <c r="F423" s="98" t="s">
        <v>258</v>
      </c>
      <c r="G423" s="99" t="s">
        <v>884</v>
      </c>
      <c r="H423" s="99" t="s">
        <v>303</v>
      </c>
      <c r="I423" s="100">
        <f>SUM(L423:O423)</f>
        <v>320000</v>
      </c>
      <c r="J423" s="57">
        <v>320000</v>
      </c>
      <c r="K423" s="58">
        <v>320000</v>
      </c>
      <c r="L423" s="35"/>
      <c r="M423" s="35"/>
      <c r="N423" s="36"/>
      <c r="O423" s="38">
        <v>320000</v>
      </c>
      <c r="P423" s="36">
        <v>320000</v>
      </c>
      <c r="Q423" s="36">
        <v>320000</v>
      </c>
    </row>
    <row r="424" spans="1:17" ht="75" outlineLevel="1" x14ac:dyDescent="0.2">
      <c r="A424" s="99" t="s">
        <v>678</v>
      </c>
      <c r="B424" s="98" t="s">
        <v>191</v>
      </c>
      <c r="C424" s="99" t="s">
        <v>655</v>
      </c>
      <c r="D424" s="98" t="s">
        <v>63</v>
      </c>
      <c r="E424" s="99" t="s">
        <v>224</v>
      </c>
      <c r="F424" s="98" t="s">
        <v>224</v>
      </c>
      <c r="G424" s="99" t="s">
        <v>224</v>
      </c>
      <c r="H424" s="99" t="s">
        <v>224</v>
      </c>
      <c r="I424" s="100">
        <f>I425+I434</f>
        <v>28413400</v>
      </c>
      <c r="J424" s="55">
        <f>J425+J434</f>
        <v>26738600</v>
      </c>
      <c r="K424" s="55">
        <f>K425+K434</f>
        <v>26738600</v>
      </c>
      <c r="L424" s="35"/>
      <c r="M424" s="35"/>
      <c r="N424" s="36"/>
      <c r="O424" s="37"/>
    </row>
    <row r="425" spans="1:17" ht="45" outlineLevel="2" x14ac:dyDescent="0.2">
      <c r="A425" s="99" t="s">
        <v>679</v>
      </c>
      <c r="B425" s="98" t="s">
        <v>193</v>
      </c>
      <c r="C425" s="99" t="s">
        <v>655</v>
      </c>
      <c r="D425" s="98" t="s">
        <v>63</v>
      </c>
      <c r="E425" s="99" t="s">
        <v>194</v>
      </c>
      <c r="F425" s="98" t="s">
        <v>226</v>
      </c>
      <c r="G425" s="99" t="s">
        <v>224</v>
      </c>
      <c r="H425" s="99" t="s">
        <v>224</v>
      </c>
      <c r="I425" s="100">
        <f t="shared" ref="I425:K426" si="39">I426</f>
        <v>17039800</v>
      </c>
      <c r="J425" s="55">
        <f t="shared" si="39"/>
        <v>15365000</v>
      </c>
      <c r="K425" s="55">
        <f t="shared" si="39"/>
        <v>15365000</v>
      </c>
      <c r="L425" s="35"/>
      <c r="M425" s="35"/>
      <c r="N425" s="36"/>
      <c r="O425" s="37"/>
    </row>
    <row r="426" spans="1:17" ht="30" outlineLevel="4" x14ac:dyDescent="0.2">
      <c r="A426" s="99" t="s">
        <v>680</v>
      </c>
      <c r="B426" s="98" t="s">
        <v>242</v>
      </c>
      <c r="C426" s="99" t="s">
        <v>655</v>
      </c>
      <c r="D426" s="98" t="s">
        <v>63</v>
      </c>
      <c r="E426" s="99" t="s">
        <v>194</v>
      </c>
      <c r="F426" s="98" t="s">
        <v>226</v>
      </c>
      <c r="G426" s="99" t="s">
        <v>850</v>
      </c>
      <c r="H426" s="99" t="s">
        <v>224</v>
      </c>
      <c r="I426" s="100">
        <f t="shared" si="39"/>
        <v>17039800</v>
      </c>
      <c r="J426" s="55">
        <f t="shared" si="39"/>
        <v>15365000</v>
      </c>
      <c r="K426" s="55">
        <f t="shared" si="39"/>
        <v>15365000</v>
      </c>
      <c r="L426" s="35"/>
      <c r="M426" s="35"/>
      <c r="N426" s="36"/>
      <c r="O426" s="37"/>
    </row>
    <row r="427" spans="1:17" ht="105" outlineLevel="5" x14ac:dyDescent="0.2">
      <c r="A427" s="99" t="s">
        <v>681</v>
      </c>
      <c r="B427" s="103" t="s">
        <v>715</v>
      </c>
      <c r="C427" s="99" t="s">
        <v>655</v>
      </c>
      <c r="D427" s="98" t="s">
        <v>63</v>
      </c>
      <c r="E427" s="99" t="s">
        <v>194</v>
      </c>
      <c r="F427" s="98" t="s">
        <v>226</v>
      </c>
      <c r="G427" s="99" t="s">
        <v>856</v>
      </c>
      <c r="H427" s="99" t="s">
        <v>224</v>
      </c>
      <c r="I427" s="100">
        <f>I428+I431</f>
        <v>17039800</v>
      </c>
      <c r="J427" s="55">
        <f>J428+J431</f>
        <v>15365000</v>
      </c>
      <c r="K427" s="55">
        <f>K428+K431</f>
        <v>15365000</v>
      </c>
      <c r="L427" s="35"/>
      <c r="M427" s="35"/>
      <c r="N427" s="36"/>
      <c r="O427" s="37"/>
    </row>
    <row r="428" spans="1:17" ht="210" outlineLevel="6" x14ac:dyDescent="0.2">
      <c r="A428" s="99" t="s">
        <v>682</v>
      </c>
      <c r="B428" s="103" t="s">
        <v>717</v>
      </c>
      <c r="C428" s="99" t="s">
        <v>655</v>
      </c>
      <c r="D428" s="98" t="s">
        <v>63</v>
      </c>
      <c r="E428" s="99" t="s">
        <v>194</v>
      </c>
      <c r="F428" s="98" t="s">
        <v>226</v>
      </c>
      <c r="G428" s="99" t="s">
        <v>857</v>
      </c>
      <c r="H428" s="99" t="s">
        <v>224</v>
      </c>
      <c r="I428" s="100">
        <f>I430</f>
        <v>8373900</v>
      </c>
      <c r="J428" s="55">
        <f>J430</f>
        <v>6699100</v>
      </c>
      <c r="K428" s="55">
        <f>K430</f>
        <v>6699100</v>
      </c>
      <c r="L428" s="35"/>
      <c r="M428" s="35"/>
      <c r="N428" s="36"/>
      <c r="O428" s="37"/>
    </row>
    <row r="429" spans="1:17" ht="15" outlineLevel="6" x14ac:dyDescent="0.2">
      <c r="A429" s="99" t="s">
        <v>684</v>
      </c>
      <c r="B429" s="103" t="s">
        <v>905</v>
      </c>
      <c r="C429" s="99" t="s">
        <v>655</v>
      </c>
      <c r="D429" s="98" t="s">
        <v>63</v>
      </c>
      <c r="E429" s="99" t="s">
        <v>194</v>
      </c>
      <c r="F429" s="98" t="s">
        <v>226</v>
      </c>
      <c r="G429" s="99" t="s">
        <v>857</v>
      </c>
      <c r="H429" s="99" t="s">
        <v>740</v>
      </c>
      <c r="I429" s="100">
        <f>I430</f>
        <v>8373900</v>
      </c>
      <c r="J429" s="54">
        <f>J430</f>
        <v>6699100</v>
      </c>
      <c r="K429" s="54">
        <f>K430</f>
        <v>6699100</v>
      </c>
      <c r="L429" s="35"/>
      <c r="M429" s="35"/>
      <c r="N429" s="36"/>
      <c r="O429" s="37"/>
    </row>
    <row r="430" spans="1:17" ht="15" outlineLevel="7" x14ac:dyDescent="0.2">
      <c r="A430" s="99" t="s">
        <v>687</v>
      </c>
      <c r="B430" s="98" t="s">
        <v>911</v>
      </c>
      <c r="C430" s="99" t="s">
        <v>655</v>
      </c>
      <c r="D430" s="98" t="s">
        <v>63</v>
      </c>
      <c r="E430" s="99" t="s">
        <v>194</v>
      </c>
      <c r="F430" s="98" t="s">
        <v>226</v>
      </c>
      <c r="G430" s="99" t="s">
        <v>857</v>
      </c>
      <c r="H430" s="99" t="s">
        <v>741</v>
      </c>
      <c r="I430" s="100">
        <f>SUM(L430:O430)</f>
        <v>8373900</v>
      </c>
      <c r="J430" s="57">
        <v>6699100</v>
      </c>
      <c r="K430" s="58">
        <v>6699100</v>
      </c>
      <c r="L430" s="35"/>
      <c r="M430" s="35"/>
      <c r="N430" s="36"/>
      <c r="O430" s="38">
        <v>8373900</v>
      </c>
      <c r="P430" s="36">
        <v>6699100</v>
      </c>
      <c r="Q430" s="36">
        <v>6699100</v>
      </c>
    </row>
    <row r="431" spans="1:17" ht="150" outlineLevel="6" x14ac:dyDescent="0.2">
      <c r="A431" s="99" t="s">
        <v>688</v>
      </c>
      <c r="B431" s="103" t="s">
        <v>720</v>
      </c>
      <c r="C431" s="99" t="s">
        <v>655</v>
      </c>
      <c r="D431" s="98" t="s">
        <v>63</v>
      </c>
      <c r="E431" s="99" t="s">
        <v>194</v>
      </c>
      <c r="F431" s="98" t="s">
        <v>226</v>
      </c>
      <c r="G431" s="99" t="s">
        <v>858</v>
      </c>
      <c r="H431" s="99" t="s">
        <v>224</v>
      </c>
      <c r="I431" s="100">
        <f>I433</f>
        <v>8665900</v>
      </c>
      <c r="J431" s="55">
        <f>J433</f>
        <v>8665900</v>
      </c>
      <c r="K431" s="55">
        <f>K433</f>
        <v>8665900</v>
      </c>
      <c r="L431" s="35"/>
      <c r="M431" s="35"/>
      <c r="N431" s="36"/>
      <c r="O431" s="37"/>
    </row>
    <row r="432" spans="1:17" ht="15" outlineLevel="6" x14ac:dyDescent="0.2">
      <c r="A432" s="99" t="s">
        <v>689</v>
      </c>
      <c r="B432" s="103" t="s">
        <v>905</v>
      </c>
      <c r="C432" s="99" t="s">
        <v>655</v>
      </c>
      <c r="D432" s="98" t="s">
        <v>63</v>
      </c>
      <c r="E432" s="99" t="s">
        <v>194</v>
      </c>
      <c r="F432" s="98" t="s">
        <v>226</v>
      </c>
      <c r="G432" s="99" t="s">
        <v>858</v>
      </c>
      <c r="H432" s="99" t="s">
        <v>740</v>
      </c>
      <c r="I432" s="100">
        <f>I433</f>
        <v>8665900</v>
      </c>
      <c r="J432" s="54">
        <f>J433</f>
        <v>8665900</v>
      </c>
      <c r="K432" s="54">
        <f>K433</f>
        <v>8665900</v>
      </c>
      <c r="L432" s="35"/>
      <c r="M432" s="35"/>
      <c r="N432" s="36"/>
      <c r="O432" s="37"/>
    </row>
    <row r="433" spans="1:17" ht="15" outlineLevel="7" x14ac:dyDescent="0.2">
      <c r="A433" s="99" t="s">
        <v>690</v>
      </c>
      <c r="B433" s="98" t="s">
        <v>911</v>
      </c>
      <c r="C433" s="99" t="s">
        <v>655</v>
      </c>
      <c r="D433" s="98" t="s">
        <v>63</v>
      </c>
      <c r="E433" s="99" t="s">
        <v>194</v>
      </c>
      <c r="F433" s="98" t="s">
        <v>226</v>
      </c>
      <c r="G433" s="99" t="s">
        <v>858</v>
      </c>
      <c r="H433" s="99" t="s">
        <v>741</v>
      </c>
      <c r="I433" s="100">
        <f>SUM(L433:O433)</f>
        <v>8665900</v>
      </c>
      <c r="J433" s="57">
        <v>8665900</v>
      </c>
      <c r="K433" s="58">
        <v>8665900</v>
      </c>
      <c r="L433" s="35">
        <v>8665900</v>
      </c>
      <c r="M433" s="35"/>
      <c r="N433" s="36"/>
      <c r="O433" s="38"/>
    </row>
    <row r="434" spans="1:17" ht="30" outlineLevel="2" x14ac:dyDescent="0.2">
      <c r="A434" s="99" t="s">
        <v>691</v>
      </c>
      <c r="B434" s="98" t="s">
        <v>198</v>
      </c>
      <c r="C434" s="99" t="s">
        <v>655</v>
      </c>
      <c r="D434" s="98" t="s">
        <v>63</v>
      </c>
      <c r="E434" s="99" t="s">
        <v>199</v>
      </c>
      <c r="F434" s="98" t="s">
        <v>258</v>
      </c>
      <c r="G434" s="99" t="s">
        <v>224</v>
      </c>
      <c r="H434" s="99" t="s">
        <v>224</v>
      </c>
      <c r="I434" s="100">
        <f t="shared" ref="I434:K435" si="40">I435</f>
        <v>11373600</v>
      </c>
      <c r="J434" s="55">
        <f t="shared" si="40"/>
        <v>11373600</v>
      </c>
      <c r="K434" s="55">
        <f t="shared" si="40"/>
        <v>11373600</v>
      </c>
      <c r="L434" s="35"/>
      <c r="M434" s="35"/>
      <c r="N434" s="36"/>
      <c r="O434" s="37"/>
    </row>
    <row r="435" spans="1:17" ht="30" outlineLevel="4" x14ac:dyDescent="0.2">
      <c r="A435" s="99" t="s">
        <v>692</v>
      </c>
      <c r="B435" s="98" t="s">
        <v>242</v>
      </c>
      <c r="C435" s="99" t="s">
        <v>655</v>
      </c>
      <c r="D435" s="98" t="s">
        <v>63</v>
      </c>
      <c r="E435" s="99" t="s">
        <v>199</v>
      </c>
      <c r="F435" s="98" t="s">
        <v>258</v>
      </c>
      <c r="G435" s="99" t="s">
        <v>850</v>
      </c>
      <c r="H435" s="99" t="s">
        <v>224</v>
      </c>
      <c r="I435" s="100">
        <f t="shared" si="40"/>
        <v>11373600</v>
      </c>
      <c r="J435" s="55">
        <f t="shared" si="40"/>
        <v>11373600</v>
      </c>
      <c r="K435" s="55">
        <f t="shared" si="40"/>
        <v>11373600</v>
      </c>
      <c r="L435" s="35"/>
      <c r="M435" s="35"/>
      <c r="N435" s="36"/>
      <c r="O435" s="37"/>
    </row>
    <row r="436" spans="1:17" ht="105" outlineLevel="5" x14ac:dyDescent="0.2">
      <c r="A436" s="99" t="s">
        <v>693</v>
      </c>
      <c r="B436" s="103" t="s">
        <v>715</v>
      </c>
      <c r="C436" s="99" t="s">
        <v>655</v>
      </c>
      <c r="D436" s="98" t="s">
        <v>63</v>
      </c>
      <c r="E436" s="99" t="s">
        <v>199</v>
      </c>
      <c r="F436" s="98" t="s">
        <v>258</v>
      </c>
      <c r="G436" s="99" t="s">
        <v>856</v>
      </c>
      <c r="H436" s="99" t="s">
        <v>224</v>
      </c>
      <c r="I436" s="100">
        <f>I437+I440</f>
        <v>11373600</v>
      </c>
      <c r="J436" s="55">
        <f>J437+J440</f>
        <v>11373600</v>
      </c>
      <c r="K436" s="55">
        <f>K437+K440</f>
        <v>11373600</v>
      </c>
      <c r="L436" s="35"/>
      <c r="M436" s="35"/>
      <c r="N436" s="36"/>
      <c r="O436" s="37"/>
    </row>
    <row r="437" spans="1:17" ht="150" outlineLevel="6" x14ac:dyDescent="0.2">
      <c r="A437" s="99" t="s">
        <v>694</v>
      </c>
      <c r="B437" s="103" t="s">
        <v>966</v>
      </c>
      <c r="C437" s="99" t="s">
        <v>655</v>
      </c>
      <c r="D437" s="98" t="s">
        <v>63</v>
      </c>
      <c r="E437" s="99" t="s">
        <v>199</v>
      </c>
      <c r="F437" s="98" t="s">
        <v>258</v>
      </c>
      <c r="G437" s="99" t="s">
        <v>859</v>
      </c>
      <c r="H437" s="99" t="s">
        <v>224</v>
      </c>
      <c r="I437" s="100">
        <f>I439</f>
        <v>7974600</v>
      </c>
      <c r="J437" s="55">
        <f>J439</f>
        <v>7974600</v>
      </c>
      <c r="K437" s="55">
        <f>K439</f>
        <v>7974600</v>
      </c>
      <c r="L437" s="35"/>
      <c r="M437" s="35"/>
      <c r="N437" s="36"/>
      <c r="O437" s="37"/>
    </row>
    <row r="438" spans="1:17" ht="15" outlineLevel="6" x14ac:dyDescent="0.2">
      <c r="A438" s="99" t="s">
        <v>695</v>
      </c>
      <c r="B438" s="103" t="s">
        <v>905</v>
      </c>
      <c r="C438" s="99" t="s">
        <v>655</v>
      </c>
      <c r="D438" s="98" t="s">
        <v>63</v>
      </c>
      <c r="E438" s="99" t="s">
        <v>199</v>
      </c>
      <c r="F438" s="98" t="s">
        <v>258</v>
      </c>
      <c r="G438" s="99" t="s">
        <v>859</v>
      </c>
      <c r="H438" s="99" t="s">
        <v>740</v>
      </c>
      <c r="I438" s="100">
        <f>I439</f>
        <v>7974600</v>
      </c>
      <c r="J438" s="54">
        <f>J439</f>
        <v>7974600</v>
      </c>
      <c r="K438" s="54">
        <f>K439</f>
        <v>7974600</v>
      </c>
      <c r="L438" s="35"/>
      <c r="M438" s="35"/>
      <c r="N438" s="36"/>
      <c r="O438" s="37"/>
    </row>
    <row r="439" spans="1:17" ht="15" outlineLevel="7" x14ac:dyDescent="0.2">
      <c r="A439" s="99" t="s">
        <v>696</v>
      </c>
      <c r="B439" s="98" t="s">
        <v>304</v>
      </c>
      <c r="C439" s="99" t="s">
        <v>655</v>
      </c>
      <c r="D439" s="98" t="s">
        <v>63</v>
      </c>
      <c r="E439" s="99" t="s">
        <v>199</v>
      </c>
      <c r="F439" s="98" t="s">
        <v>258</v>
      </c>
      <c r="G439" s="99" t="s">
        <v>859</v>
      </c>
      <c r="H439" s="99" t="s">
        <v>303</v>
      </c>
      <c r="I439" s="100">
        <f>SUM(L439:O439)</f>
        <v>7974600</v>
      </c>
      <c r="J439" s="57">
        <v>7974600</v>
      </c>
      <c r="K439" s="58">
        <v>7974600</v>
      </c>
      <c r="L439" s="35">
        <v>7974600</v>
      </c>
      <c r="M439" s="35"/>
      <c r="N439" s="36"/>
      <c r="O439" s="38"/>
    </row>
    <row r="440" spans="1:17" ht="150" outlineLevel="6" x14ac:dyDescent="0.2">
      <c r="A440" s="99" t="s">
        <v>697</v>
      </c>
      <c r="B440" s="103" t="s">
        <v>967</v>
      </c>
      <c r="C440" s="99" t="s">
        <v>655</v>
      </c>
      <c r="D440" s="98" t="s">
        <v>63</v>
      </c>
      <c r="E440" s="99" t="s">
        <v>199</v>
      </c>
      <c r="F440" s="98" t="s">
        <v>258</v>
      </c>
      <c r="G440" s="99" t="s">
        <v>860</v>
      </c>
      <c r="H440" s="99" t="s">
        <v>224</v>
      </c>
      <c r="I440" s="100">
        <f>I442</f>
        <v>3399000</v>
      </c>
      <c r="J440" s="55">
        <f>J442</f>
        <v>3399000</v>
      </c>
      <c r="K440" s="55">
        <f>K442</f>
        <v>3399000</v>
      </c>
      <c r="L440" s="35"/>
      <c r="M440" s="35"/>
      <c r="N440" s="36"/>
      <c r="O440" s="37"/>
    </row>
    <row r="441" spans="1:17" ht="15" outlineLevel="6" x14ac:dyDescent="0.2">
      <c r="A441" s="99" t="s">
        <v>698</v>
      </c>
      <c r="B441" s="103" t="s">
        <v>905</v>
      </c>
      <c r="C441" s="99" t="s">
        <v>655</v>
      </c>
      <c r="D441" s="98" t="s">
        <v>63</v>
      </c>
      <c r="E441" s="99" t="s">
        <v>199</v>
      </c>
      <c r="F441" s="98" t="s">
        <v>258</v>
      </c>
      <c r="G441" s="99" t="s">
        <v>860</v>
      </c>
      <c r="H441" s="99" t="s">
        <v>740</v>
      </c>
      <c r="I441" s="100">
        <f>I442</f>
        <v>3399000</v>
      </c>
      <c r="J441" s="54">
        <f>J442</f>
        <v>3399000</v>
      </c>
      <c r="K441" s="54">
        <f>K442</f>
        <v>3399000</v>
      </c>
      <c r="L441" s="35"/>
      <c r="M441" s="35"/>
      <c r="N441" s="36"/>
      <c r="O441" s="37"/>
    </row>
    <row r="442" spans="1:17" ht="15" outlineLevel="7" x14ac:dyDescent="0.2">
      <c r="A442" s="99" t="s">
        <v>700</v>
      </c>
      <c r="B442" s="98" t="s">
        <v>304</v>
      </c>
      <c r="C442" s="99" t="s">
        <v>655</v>
      </c>
      <c r="D442" s="98" t="s">
        <v>63</v>
      </c>
      <c r="E442" s="99" t="s">
        <v>199</v>
      </c>
      <c r="F442" s="98" t="s">
        <v>258</v>
      </c>
      <c r="G442" s="99" t="s">
        <v>860</v>
      </c>
      <c r="H442" s="99" t="s">
        <v>303</v>
      </c>
      <c r="I442" s="100">
        <f>SUM(L442:O442)</f>
        <v>3399000</v>
      </c>
      <c r="J442" s="57">
        <v>3399000</v>
      </c>
      <c r="K442" s="58">
        <v>3399000</v>
      </c>
      <c r="L442" s="35">
        <v>3399000</v>
      </c>
      <c r="M442" s="35"/>
      <c r="N442" s="36"/>
      <c r="O442" s="38"/>
    </row>
    <row r="443" spans="1:17" ht="45" x14ac:dyDescent="0.2">
      <c r="A443" s="99" t="s">
        <v>701</v>
      </c>
      <c r="B443" s="98" t="s">
        <v>732</v>
      </c>
      <c r="C443" s="99" t="s">
        <v>731</v>
      </c>
      <c r="D443" s="98" t="s">
        <v>224</v>
      </c>
      <c r="E443" s="99" t="s">
        <v>224</v>
      </c>
      <c r="F443" s="98" t="s">
        <v>224</v>
      </c>
      <c r="G443" s="99" t="s">
        <v>224</v>
      </c>
      <c r="H443" s="99" t="s">
        <v>224</v>
      </c>
      <c r="I443" s="100">
        <f>I444+I451</f>
        <v>36643300</v>
      </c>
      <c r="J443" s="55">
        <f>J444+J451</f>
        <v>35512300</v>
      </c>
      <c r="K443" s="55">
        <f>K444+K451</f>
        <v>35512300</v>
      </c>
      <c r="L443" s="35">
        <f t="shared" ref="L443:Q443" si="41">SUM(L444:L471)</f>
        <v>7142000</v>
      </c>
      <c r="M443" s="35">
        <f t="shared" si="41"/>
        <v>0</v>
      </c>
      <c r="N443" s="35">
        <f t="shared" si="41"/>
        <v>0</v>
      </c>
      <c r="O443" s="51">
        <f t="shared" si="41"/>
        <v>29501300</v>
      </c>
      <c r="P443" s="51">
        <f t="shared" si="41"/>
        <v>29501300</v>
      </c>
      <c r="Q443" s="51">
        <f t="shared" si="41"/>
        <v>29501300</v>
      </c>
    </row>
    <row r="444" spans="1:17" ht="15" outlineLevel="1" x14ac:dyDescent="0.2">
      <c r="A444" s="99" t="s">
        <v>702</v>
      </c>
      <c r="B444" s="98" t="s">
        <v>64</v>
      </c>
      <c r="C444" s="99" t="s">
        <v>731</v>
      </c>
      <c r="D444" s="98" t="s">
        <v>227</v>
      </c>
      <c r="E444" s="99" t="s">
        <v>224</v>
      </c>
      <c r="F444" s="98" t="s">
        <v>224</v>
      </c>
      <c r="G444" s="99" t="s">
        <v>224</v>
      </c>
      <c r="H444" s="99" t="s">
        <v>224</v>
      </c>
      <c r="I444" s="100">
        <f t="shared" ref="I444:K447" si="42">I445</f>
        <v>565200</v>
      </c>
      <c r="J444" s="55">
        <f t="shared" si="42"/>
        <v>565200</v>
      </c>
      <c r="K444" s="55">
        <f t="shared" si="42"/>
        <v>565200</v>
      </c>
      <c r="L444" s="35"/>
      <c r="M444" s="35"/>
      <c r="N444" s="36"/>
      <c r="O444" s="37"/>
    </row>
    <row r="445" spans="1:17" ht="30" outlineLevel="2" x14ac:dyDescent="0.2">
      <c r="A445" s="99" t="s">
        <v>703</v>
      </c>
      <c r="B445" s="98" t="s">
        <v>82</v>
      </c>
      <c r="C445" s="99" t="s">
        <v>731</v>
      </c>
      <c r="D445" s="98" t="s">
        <v>227</v>
      </c>
      <c r="E445" s="99" t="s">
        <v>83</v>
      </c>
      <c r="F445" s="98" t="s">
        <v>46</v>
      </c>
      <c r="G445" s="99" t="s">
        <v>224</v>
      </c>
      <c r="H445" s="99" t="s">
        <v>224</v>
      </c>
      <c r="I445" s="100">
        <f t="shared" si="42"/>
        <v>565200</v>
      </c>
      <c r="J445" s="55">
        <f t="shared" si="42"/>
        <v>565200</v>
      </c>
      <c r="K445" s="55">
        <f t="shared" si="42"/>
        <v>565200</v>
      </c>
      <c r="L445" s="35"/>
      <c r="M445" s="35"/>
      <c r="N445" s="36"/>
      <c r="O445" s="37"/>
    </row>
    <row r="446" spans="1:17" ht="60" outlineLevel="4" x14ac:dyDescent="0.2">
      <c r="A446" s="99" t="s">
        <v>704</v>
      </c>
      <c r="B446" s="98" t="s">
        <v>271</v>
      </c>
      <c r="C446" s="99" t="s">
        <v>731</v>
      </c>
      <c r="D446" s="98" t="s">
        <v>227</v>
      </c>
      <c r="E446" s="99" t="s">
        <v>83</v>
      </c>
      <c r="F446" s="98" t="s">
        <v>46</v>
      </c>
      <c r="G446" s="99" t="s">
        <v>842</v>
      </c>
      <c r="H446" s="99" t="s">
        <v>224</v>
      </c>
      <c r="I446" s="100">
        <f t="shared" si="42"/>
        <v>565200</v>
      </c>
      <c r="J446" s="55">
        <f t="shared" si="42"/>
        <v>565200</v>
      </c>
      <c r="K446" s="55">
        <f t="shared" si="42"/>
        <v>565200</v>
      </c>
      <c r="L446" s="35"/>
      <c r="M446" s="35"/>
      <c r="N446" s="36"/>
      <c r="O446" s="37"/>
    </row>
    <row r="447" spans="1:17" ht="60" outlineLevel="5" x14ac:dyDescent="0.2">
      <c r="A447" s="99" t="s">
        <v>705</v>
      </c>
      <c r="B447" s="98" t="s">
        <v>734</v>
      </c>
      <c r="C447" s="99" t="s">
        <v>731</v>
      </c>
      <c r="D447" s="98" t="s">
        <v>227</v>
      </c>
      <c r="E447" s="99" t="s">
        <v>83</v>
      </c>
      <c r="F447" s="98" t="s">
        <v>46</v>
      </c>
      <c r="G447" s="99" t="s">
        <v>847</v>
      </c>
      <c r="H447" s="99" t="s">
        <v>224</v>
      </c>
      <c r="I447" s="100">
        <f t="shared" si="42"/>
        <v>565200</v>
      </c>
      <c r="J447" s="55">
        <f t="shared" si="42"/>
        <v>565200</v>
      </c>
      <c r="K447" s="55">
        <f t="shared" si="42"/>
        <v>565200</v>
      </c>
      <c r="L447" s="35"/>
      <c r="M447" s="35"/>
      <c r="N447" s="36"/>
      <c r="O447" s="37"/>
    </row>
    <row r="448" spans="1:17" ht="135" outlineLevel="6" x14ac:dyDescent="0.2">
      <c r="A448" s="99" t="s">
        <v>706</v>
      </c>
      <c r="B448" s="103" t="s">
        <v>953</v>
      </c>
      <c r="C448" s="99" t="s">
        <v>731</v>
      </c>
      <c r="D448" s="98" t="s">
        <v>227</v>
      </c>
      <c r="E448" s="99" t="s">
        <v>83</v>
      </c>
      <c r="F448" s="98" t="s">
        <v>46</v>
      </c>
      <c r="G448" s="99" t="s">
        <v>848</v>
      </c>
      <c r="H448" s="99" t="s">
        <v>224</v>
      </c>
      <c r="I448" s="100">
        <f>I450</f>
        <v>565200</v>
      </c>
      <c r="J448" s="55">
        <f>J450</f>
        <v>565200</v>
      </c>
      <c r="K448" s="55">
        <f>K450</f>
        <v>565200</v>
      </c>
      <c r="L448" s="35"/>
      <c r="M448" s="35"/>
      <c r="N448" s="36"/>
      <c r="O448" s="37"/>
    </row>
    <row r="449" spans="1:17" ht="45" outlineLevel="6" x14ac:dyDescent="0.2">
      <c r="A449" s="99" t="s">
        <v>707</v>
      </c>
      <c r="B449" s="103" t="s">
        <v>896</v>
      </c>
      <c r="C449" s="99" t="s">
        <v>731</v>
      </c>
      <c r="D449" s="98" t="s">
        <v>227</v>
      </c>
      <c r="E449" s="99" t="s">
        <v>83</v>
      </c>
      <c r="F449" s="98" t="s">
        <v>46</v>
      </c>
      <c r="G449" s="99" t="s">
        <v>848</v>
      </c>
      <c r="H449" s="99" t="s">
        <v>423</v>
      </c>
      <c r="I449" s="100">
        <f>I450</f>
        <v>565200</v>
      </c>
      <c r="J449" s="54">
        <f>J450</f>
        <v>565200</v>
      </c>
      <c r="K449" s="54">
        <f>K450</f>
        <v>565200</v>
      </c>
      <c r="L449" s="35"/>
      <c r="M449" s="35"/>
      <c r="N449" s="36"/>
      <c r="O449" s="37"/>
    </row>
    <row r="450" spans="1:17" ht="45" outlineLevel="7" x14ac:dyDescent="0.2">
      <c r="A450" s="99" t="s">
        <v>708</v>
      </c>
      <c r="B450" s="98" t="s">
        <v>897</v>
      </c>
      <c r="C450" s="99" t="s">
        <v>731</v>
      </c>
      <c r="D450" s="98" t="s">
        <v>227</v>
      </c>
      <c r="E450" s="99" t="s">
        <v>83</v>
      </c>
      <c r="F450" s="98" t="s">
        <v>46</v>
      </c>
      <c r="G450" s="99" t="s">
        <v>848</v>
      </c>
      <c r="H450" s="99" t="s">
        <v>476</v>
      </c>
      <c r="I450" s="100">
        <f>SUM(L450:O450)</f>
        <v>565200</v>
      </c>
      <c r="J450" s="57">
        <v>565200</v>
      </c>
      <c r="K450" s="58">
        <v>565200</v>
      </c>
      <c r="L450" s="35"/>
      <c r="M450" s="35"/>
      <c r="N450" s="36"/>
      <c r="O450" s="38">
        <v>565200</v>
      </c>
      <c r="P450" s="36">
        <v>565200</v>
      </c>
      <c r="Q450" s="36">
        <v>565200</v>
      </c>
    </row>
    <row r="451" spans="1:17" ht="30" outlineLevel="1" x14ac:dyDescent="0.2">
      <c r="A451" s="99" t="s">
        <v>709</v>
      </c>
      <c r="B451" s="98" t="s">
        <v>84</v>
      </c>
      <c r="C451" s="99" t="s">
        <v>731</v>
      </c>
      <c r="D451" s="98" t="s">
        <v>234</v>
      </c>
      <c r="E451" s="99" t="s">
        <v>224</v>
      </c>
      <c r="F451" s="98" t="s">
        <v>224</v>
      </c>
      <c r="G451" s="99" t="s">
        <v>224</v>
      </c>
      <c r="H451" s="99" t="s">
        <v>224</v>
      </c>
      <c r="I451" s="100">
        <f>I452+I462</f>
        <v>36078100</v>
      </c>
      <c r="J451" s="55">
        <f>J452+J462</f>
        <v>34947100</v>
      </c>
      <c r="K451" s="55">
        <f>K452+K462</f>
        <v>34947100</v>
      </c>
      <c r="L451" s="35"/>
      <c r="M451" s="35"/>
      <c r="N451" s="36"/>
      <c r="O451" s="37"/>
    </row>
    <row r="452" spans="1:17" ht="15" outlineLevel="2" x14ac:dyDescent="0.2">
      <c r="A452" s="99" t="s">
        <v>710</v>
      </c>
      <c r="B452" s="98" t="s">
        <v>90</v>
      </c>
      <c r="C452" s="99" t="s">
        <v>731</v>
      </c>
      <c r="D452" s="98" t="s">
        <v>234</v>
      </c>
      <c r="E452" s="99" t="s">
        <v>91</v>
      </c>
      <c r="F452" s="98" t="s">
        <v>338</v>
      </c>
      <c r="G452" s="99" t="s">
        <v>224</v>
      </c>
      <c r="H452" s="99" t="s">
        <v>224</v>
      </c>
      <c r="I452" s="100">
        <f>I453</f>
        <v>29656100</v>
      </c>
      <c r="J452" s="55">
        <f>J453</f>
        <v>28936100</v>
      </c>
      <c r="K452" s="55">
        <f>K453</f>
        <v>28936100</v>
      </c>
      <c r="L452" s="35"/>
      <c r="M452" s="35"/>
      <c r="N452" s="36"/>
      <c r="O452" s="37"/>
    </row>
    <row r="453" spans="1:17" ht="60" outlineLevel="4" x14ac:dyDescent="0.2">
      <c r="A453" s="99" t="s">
        <v>711</v>
      </c>
      <c r="B453" s="98" t="s">
        <v>699</v>
      </c>
      <c r="C453" s="99" t="s">
        <v>731</v>
      </c>
      <c r="D453" s="98" t="s">
        <v>234</v>
      </c>
      <c r="E453" s="99" t="s">
        <v>91</v>
      </c>
      <c r="F453" s="98" t="s">
        <v>338</v>
      </c>
      <c r="G453" s="99" t="s">
        <v>795</v>
      </c>
      <c r="H453" s="99" t="s">
        <v>224</v>
      </c>
      <c r="I453" s="100">
        <f>I454+I458</f>
        <v>29656100</v>
      </c>
      <c r="J453" s="54">
        <f>J454+J458</f>
        <v>28936100</v>
      </c>
      <c r="K453" s="54">
        <f>K454+K458</f>
        <v>28936100</v>
      </c>
      <c r="L453" s="35"/>
      <c r="M453" s="35"/>
      <c r="N453" s="36"/>
      <c r="O453" s="37"/>
    </row>
    <row r="454" spans="1:17" ht="75" outlineLevel="5" x14ac:dyDescent="0.2">
      <c r="A454" s="99" t="s">
        <v>712</v>
      </c>
      <c r="B454" s="98" t="s">
        <v>736</v>
      </c>
      <c r="C454" s="99" t="s">
        <v>731</v>
      </c>
      <c r="D454" s="98" t="s">
        <v>234</v>
      </c>
      <c r="E454" s="99" t="s">
        <v>91</v>
      </c>
      <c r="F454" s="98" t="s">
        <v>338</v>
      </c>
      <c r="G454" s="99" t="s">
        <v>796</v>
      </c>
      <c r="H454" s="99" t="s">
        <v>224</v>
      </c>
      <c r="I454" s="100">
        <f>I455</f>
        <v>28936100</v>
      </c>
      <c r="J454" s="55">
        <f>J455</f>
        <v>28936100</v>
      </c>
      <c r="K454" s="55">
        <f>K455</f>
        <v>28936100</v>
      </c>
      <c r="L454" s="35"/>
      <c r="M454" s="35"/>
      <c r="N454" s="36"/>
      <c r="O454" s="37"/>
    </row>
    <row r="455" spans="1:17" ht="120" outlineLevel="6" x14ac:dyDescent="0.2">
      <c r="A455" s="99" t="s">
        <v>713</v>
      </c>
      <c r="B455" s="103" t="s">
        <v>965</v>
      </c>
      <c r="C455" s="99" t="s">
        <v>731</v>
      </c>
      <c r="D455" s="98" t="s">
        <v>234</v>
      </c>
      <c r="E455" s="99" t="s">
        <v>91</v>
      </c>
      <c r="F455" s="98" t="s">
        <v>338</v>
      </c>
      <c r="G455" s="99" t="s">
        <v>797</v>
      </c>
      <c r="H455" s="99" t="s">
        <v>224</v>
      </c>
      <c r="I455" s="100">
        <f>I457</f>
        <v>28936100</v>
      </c>
      <c r="J455" s="55">
        <f>J457</f>
        <v>28936100</v>
      </c>
      <c r="K455" s="55">
        <f>K457</f>
        <v>28936100</v>
      </c>
      <c r="L455" s="35"/>
      <c r="M455" s="35"/>
      <c r="N455" s="36"/>
      <c r="O455" s="37"/>
    </row>
    <row r="456" spans="1:17" ht="15" outlineLevel="6" x14ac:dyDescent="0.2">
      <c r="A456" s="99" t="s">
        <v>714</v>
      </c>
      <c r="B456" s="103" t="s">
        <v>899</v>
      </c>
      <c r="C456" s="99" t="s">
        <v>731</v>
      </c>
      <c r="D456" s="98" t="s">
        <v>234</v>
      </c>
      <c r="E456" s="99" t="s">
        <v>91</v>
      </c>
      <c r="F456" s="98" t="s">
        <v>338</v>
      </c>
      <c r="G456" s="99" t="s">
        <v>797</v>
      </c>
      <c r="H456" s="99" t="s">
        <v>900</v>
      </c>
      <c r="I456" s="100">
        <f>I457</f>
        <v>28936100</v>
      </c>
      <c r="J456" s="54">
        <f>J457</f>
        <v>28936100</v>
      </c>
      <c r="K456" s="54">
        <f>K457</f>
        <v>28936100</v>
      </c>
      <c r="L456" s="35"/>
      <c r="M456" s="35"/>
      <c r="N456" s="36"/>
      <c r="O456" s="37"/>
    </row>
    <row r="457" spans="1:17" ht="60" outlineLevel="7" x14ac:dyDescent="0.2">
      <c r="A457" s="99" t="s">
        <v>716</v>
      </c>
      <c r="B457" s="98" t="s">
        <v>277</v>
      </c>
      <c r="C457" s="99" t="s">
        <v>731</v>
      </c>
      <c r="D457" s="98" t="s">
        <v>234</v>
      </c>
      <c r="E457" s="99" t="s">
        <v>91</v>
      </c>
      <c r="F457" s="98" t="s">
        <v>338</v>
      </c>
      <c r="G457" s="99" t="s">
        <v>797</v>
      </c>
      <c r="H457" s="99" t="s">
        <v>276</v>
      </c>
      <c r="I457" s="100">
        <f>SUM(L457:O457)</f>
        <v>28936100</v>
      </c>
      <c r="J457" s="57">
        <v>28936100</v>
      </c>
      <c r="K457" s="58">
        <v>28936100</v>
      </c>
      <c r="L457" s="35"/>
      <c r="M457" s="35"/>
      <c r="N457" s="36"/>
      <c r="O457" s="38">
        <v>28936100</v>
      </c>
      <c r="P457" s="36">
        <v>28936100</v>
      </c>
      <c r="Q457" s="36">
        <v>28936100</v>
      </c>
    </row>
    <row r="458" spans="1:17" ht="105" outlineLevel="7" x14ac:dyDescent="0.2">
      <c r="A458" s="99" t="s">
        <v>718</v>
      </c>
      <c r="B458" s="98" t="s">
        <v>735</v>
      </c>
      <c r="C458" s="99" t="s">
        <v>731</v>
      </c>
      <c r="D458" s="98" t="s">
        <v>234</v>
      </c>
      <c r="E458" s="99"/>
      <c r="F458" s="98" t="s">
        <v>338</v>
      </c>
      <c r="G458" s="99" t="s">
        <v>909</v>
      </c>
      <c r="H458" s="99"/>
      <c r="I458" s="100">
        <f>I459</f>
        <v>720000</v>
      </c>
      <c r="J458" s="54">
        <f>J459</f>
        <v>0</v>
      </c>
      <c r="K458" s="54">
        <f>K459</f>
        <v>0</v>
      </c>
      <c r="L458" s="35"/>
      <c r="M458" s="35"/>
      <c r="N458" s="36"/>
      <c r="O458" s="38"/>
    </row>
    <row r="459" spans="1:17" ht="285" outlineLevel="7" x14ac:dyDescent="0.2">
      <c r="A459" s="99" t="s">
        <v>719</v>
      </c>
      <c r="B459" s="102" t="s">
        <v>918</v>
      </c>
      <c r="C459" s="99" t="s">
        <v>731</v>
      </c>
      <c r="D459" s="98" t="s">
        <v>234</v>
      </c>
      <c r="E459" s="99"/>
      <c r="F459" s="98" t="s">
        <v>338</v>
      </c>
      <c r="G459" s="99" t="s">
        <v>917</v>
      </c>
      <c r="H459" s="99"/>
      <c r="I459" s="100">
        <f>I461</f>
        <v>720000</v>
      </c>
      <c r="J459" s="54">
        <f>J461</f>
        <v>0</v>
      </c>
      <c r="K459" s="54">
        <f>K461</f>
        <v>0</v>
      </c>
      <c r="L459" s="35"/>
      <c r="M459" s="35"/>
      <c r="N459" s="36"/>
      <c r="O459" s="38"/>
    </row>
    <row r="460" spans="1:17" ht="45" outlineLevel="7" x14ac:dyDescent="0.2">
      <c r="A460" s="99" t="s">
        <v>721</v>
      </c>
      <c r="B460" s="98" t="s">
        <v>896</v>
      </c>
      <c r="C460" s="99" t="s">
        <v>731</v>
      </c>
      <c r="D460" s="98" t="s">
        <v>234</v>
      </c>
      <c r="E460" s="99"/>
      <c r="F460" s="98" t="s">
        <v>338</v>
      </c>
      <c r="G460" s="99" t="s">
        <v>917</v>
      </c>
      <c r="H460" s="99" t="s">
        <v>423</v>
      </c>
      <c r="I460" s="100">
        <f>I461</f>
        <v>720000</v>
      </c>
      <c r="J460" s="54">
        <f>J461</f>
        <v>0</v>
      </c>
      <c r="K460" s="54">
        <f>K461</f>
        <v>0</v>
      </c>
      <c r="L460" s="35"/>
      <c r="M460" s="35"/>
      <c r="N460" s="36"/>
      <c r="O460" s="38"/>
    </row>
    <row r="461" spans="1:17" ht="45" outlineLevel="7" x14ac:dyDescent="0.2">
      <c r="A461" s="99" t="s">
        <v>722</v>
      </c>
      <c r="B461" s="98" t="s">
        <v>897</v>
      </c>
      <c r="C461" s="99" t="s">
        <v>731</v>
      </c>
      <c r="D461" s="98" t="s">
        <v>234</v>
      </c>
      <c r="E461" s="99"/>
      <c r="F461" s="98" t="s">
        <v>338</v>
      </c>
      <c r="G461" s="99" t="s">
        <v>917</v>
      </c>
      <c r="H461" s="99" t="s">
        <v>476</v>
      </c>
      <c r="I461" s="100">
        <f>SUM(L461:O461)</f>
        <v>720000</v>
      </c>
      <c r="J461" s="57">
        <v>0</v>
      </c>
      <c r="K461" s="58">
        <v>0</v>
      </c>
      <c r="L461" s="35">
        <v>720000</v>
      </c>
      <c r="M461" s="35"/>
      <c r="N461" s="36"/>
      <c r="O461" s="38"/>
    </row>
    <row r="462" spans="1:17" ht="30" outlineLevel="2" x14ac:dyDescent="0.2">
      <c r="A462" s="99" t="s">
        <v>723</v>
      </c>
      <c r="B462" s="98" t="s">
        <v>96</v>
      </c>
      <c r="C462" s="99" t="s">
        <v>731</v>
      </c>
      <c r="D462" s="98" t="s">
        <v>234</v>
      </c>
      <c r="E462" s="99" t="s">
        <v>97</v>
      </c>
      <c r="F462" s="98" t="s">
        <v>234</v>
      </c>
      <c r="G462" s="99"/>
      <c r="H462" s="99" t="s">
        <v>224</v>
      </c>
      <c r="I462" s="100">
        <f t="shared" ref="I462:K464" si="43">I463</f>
        <v>6422000</v>
      </c>
      <c r="J462" s="55">
        <f t="shared" si="43"/>
        <v>6011000</v>
      </c>
      <c r="K462" s="55">
        <f t="shared" si="43"/>
        <v>6011000</v>
      </c>
      <c r="L462" s="35"/>
      <c r="M462" s="35"/>
      <c r="N462" s="36"/>
      <c r="O462" s="37"/>
    </row>
    <row r="463" spans="1:17" ht="60" outlineLevel="4" x14ac:dyDescent="0.2">
      <c r="A463" s="99" t="s">
        <v>724</v>
      </c>
      <c r="B463" s="98" t="s">
        <v>699</v>
      </c>
      <c r="C463" s="99" t="s">
        <v>731</v>
      </c>
      <c r="D463" s="98" t="s">
        <v>234</v>
      </c>
      <c r="E463" s="99" t="s">
        <v>97</v>
      </c>
      <c r="F463" s="98" t="s">
        <v>234</v>
      </c>
      <c r="G463" s="99" t="s">
        <v>795</v>
      </c>
      <c r="H463" s="99" t="s">
        <v>224</v>
      </c>
      <c r="I463" s="100">
        <f t="shared" si="43"/>
        <v>6422000</v>
      </c>
      <c r="J463" s="55">
        <f t="shared" si="43"/>
        <v>6011000</v>
      </c>
      <c r="K463" s="55">
        <f t="shared" si="43"/>
        <v>6011000</v>
      </c>
      <c r="L463" s="35"/>
      <c r="M463" s="35"/>
      <c r="N463" s="36"/>
      <c r="O463" s="37"/>
    </row>
    <row r="464" spans="1:17" ht="90" outlineLevel="5" x14ac:dyDescent="0.2">
      <c r="A464" s="99" t="s">
        <v>725</v>
      </c>
      <c r="B464" s="98" t="s">
        <v>737</v>
      </c>
      <c r="C464" s="99" t="s">
        <v>731</v>
      </c>
      <c r="D464" s="98" t="s">
        <v>234</v>
      </c>
      <c r="E464" s="99" t="s">
        <v>97</v>
      </c>
      <c r="F464" s="98" t="s">
        <v>234</v>
      </c>
      <c r="G464" s="99" t="s">
        <v>798</v>
      </c>
      <c r="H464" s="99" t="s">
        <v>224</v>
      </c>
      <c r="I464" s="100">
        <f t="shared" si="43"/>
        <v>6422000</v>
      </c>
      <c r="J464" s="55">
        <f t="shared" si="43"/>
        <v>6011000</v>
      </c>
      <c r="K464" s="55">
        <f t="shared" si="43"/>
        <v>6011000</v>
      </c>
      <c r="L464" s="35"/>
      <c r="M464" s="35"/>
      <c r="N464" s="36"/>
      <c r="O464" s="37"/>
    </row>
    <row r="465" spans="1:17" ht="120" outlineLevel="6" x14ac:dyDescent="0.2">
      <c r="A465" s="99" t="s">
        <v>726</v>
      </c>
      <c r="B465" s="103" t="s">
        <v>738</v>
      </c>
      <c r="C465" s="99" t="s">
        <v>731</v>
      </c>
      <c r="D465" s="98" t="s">
        <v>234</v>
      </c>
      <c r="E465" s="99" t="s">
        <v>97</v>
      </c>
      <c r="F465" s="98" t="s">
        <v>234</v>
      </c>
      <c r="G465" s="99" t="s">
        <v>799</v>
      </c>
      <c r="H465" s="99" t="s">
        <v>224</v>
      </c>
      <c r="I465" s="100">
        <f>I467+I469+I471</f>
        <v>6422000</v>
      </c>
      <c r="J465" s="54">
        <f>J467+J469+J471</f>
        <v>6011000</v>
      </c>
      <c r="K465" s="54">
        <f>K467+K469+K471</f>
        <v>6011000</v>
      </c>
      <c r="L465" s="35"/>
      <c r="M465" s="35"/>
      <c r="N465" s="36"/>
      <c r="O465" s="37"/>
    </row>
    <row r="466" spans="1:17" ht="90" outlineLevel="6" x14ac:dyDescent="0.2">
      <c r="A466" s="99" t="s">
        <v>727</v>
      </c>
      <c r="B466" s="103" t="s">
        <v>894</v>
      </c>
      <c r="C466" s="99" t="s">
        <v>731</v>
      </c>
      <c r="D466" s="98" t="s">
        <v>234</v>
      </c>
      <c r="E466" s="99" t="s">
        <v>97</v>
      </c>
      <c r="F466" s="98" t="s">
        <v>234</v>
      </c>
      <c r="G466" s="99" t="s">
        <v>799</v>
      </c>
      <c r="H466" s="99" t="s">
        <v>299</v>
      </c>
      <c r="I466" s="100">
        <f>I467</f>
        <v>5039000</v>
      </c>
      <c r="J466" s="54">
        <f>J467</f>
        <v>5039000</v>
      </c>
      <c r="K466" s="54">
        <f>K467</f>
        <v>5039000</v>
      </c>
      <c r="L466" s="35"/>
      <c r="M466" s="35"/>
      <c r="N466" s="36"/>
      <c r="O466" s="37"/>
    </row>
    <row r="467" spans="1:17" ht="30" outlineLevel="7" x14ac:dyDescent="0.2">
      <c r="A467" s="99" t="s">
        <v>728</v>
      </c>
      <c r="B467" s="98" t="s">
        <v>904</v>
      </c>
      <c r="C467" s="99" t="s">
        <v>731</v>
      </c>
      <c r="D467" s="98" t="s">
        <v>234</v>
      </c>
      <c r="E467" s="99" t="s">
        <v>97</v>
      </c>
      <c r="F467" s="98" t="s">
        <v>234</v>
      </c>
      <c r="G467" s="99" t="s">
        <v>799</v>
      </c>
      <c r="H467" s="99" t="s">
        <v>314</v>
      </c>
      <c r="I467" s="100">
        <f>SUM(L467:O467)</f>
        <v>5039000</v>
      </c>
      <c r="J467" s="57">
        <v>5039000</v>
      </c>
      <c r="K467" s="58">
        <v>5039000</v>
      </c>
      <c r="L467" s="35">
        <v>5039000</v>
      </c>
      <c r="M467" s="35"/>
      <c r="N467" s="36"/>
      <c r="O467" s="38"/>
    </row>
    <row r="468" spans="1:17" ht="45" outlineLevel="7" x14ac:dyDescent="0.2">
      <c r="A468" s="99" t="s">
        <v>729</v>
      </c>
      <c r="B468" s="98" t="s">
        <v>896</v>
      </c>
      <c r="C468" s="99" t="s">
        <v>731</v>
      </c>
      <c r="D468" s="98" t="s">
        <v>234</v>
      </c>
      <c r="E468" s="99" t="s">
        <v>97</v>
      </c>
      <c r="F468" s="98" t="s">
        <v>234</v>
      </c>
      <c r="G468" s="99" t="s">
        <v>799</v>
      </c>
      <c r="H468" s="99" t="s">
        <v>423</v>
      </c>
      <c r="I468" s="100">
        <f>I469</f>
        <v>860000</v>
      </c>
      <c r="J468" s="54">
        <f>J469</f>
        <v>860000</v>
      </c>
      <c r="K468" s="54">
        <f>K469</f>
        <v>860000</v>
      </c>
      <c r="L468" s="35"/>
      <c r="M468" s="35"/>
      <c r="N468" s="36"/>
      <c r="O468" s="38"/>
    </row>
    <row r="469" spans="1:17" ht="45" outlineLevel="7" x14ac:dyDescent="0.2">
      <c r="A469" s="99" t="s">
        <v>730</v>
      </c>
      <c r="B469" s="98" t="s">
        <v>897</v>
      </c>
      <c r="C469" s="99" t="s">
        <v>731</v>
      </c>
      <c r="D469" s="98" t="s">
        <v>234</v>
      </c>
      <c r="E469" s="99" t="s">
        <v>97</v>
      </c>
      <c r="F469" s="98" t="s">
        <v>234</v>
      </c>
      <c r="G469" s="99" t="s">
        <v>799</v>
      </c>
      <c r="H469" s="99" t="s">
        <v>476</v>
      </c>
      <c r="I469" s="100">
        <f>SUM(L469:O469)</f>
        <v>860000</v>
      </c>
      <c r="J469" s="57">
        <v>860000</v>
      </c>
      <c r="K469" s="58">
        <v>860000</v>
      </c>
      <c r="L469" s="35">
        <v>860000</v>
      </c>
      <c r="M469" s="35"/>
      <c r="N469" s="36"/>
      <c r="O469" s="38"/>
    </row>
    <row r="470" spans="1:17" ht="15" outlineLevel="7" x14ac:dyDescent="0.2">
      <c r="A470" s="99" t="s">
        <v>733</v>
      </c>
      <c r="B470" s="98" t="s">
        <v>899</v>
      </c>
      <c r="C470" s="99" t="s">
        <v>731</v>
      </c>
      <c r="D470" s="98" t="s">
        <v>234</v>
      </c>
      <c r="E470" s="99" t="s">
        <v>97</v>
      </c>
      <c r="F470" s="98" t="s">
        <v>234</v>
      </c>
      <c r="G470" s="99" t="s">
        <v>799</v>
      </c>
      <c r="H470" s="99" t="s">
        <v>900</v>
      </c>
      <c r="I470" s="100">
        <f>I471</f>
        <v>523000</v>
      </c>
      <c r="J470" s="54">
        <f>J471</f>
        <v>112000</v>
      </c>
      <c r="K470" s="54">
        <f>K471</f>
        <v>112000</v>
      </c>
      <c r="L470" s="35"/>
      <c r="M470" s="35"/>
      <c r="N470" s="36"/>
      <c r="O470" s="38"/>
    </row>
    <row r="471" spans="1:17" ht="15" outlineLevel="7" x14ac:dyDescent="0.2">
      <c r="A471" s="99" t="s">
        <v>970</v>
      </c>
      <c r="B471" s="98" t="s">
        <v>901</v>
      </c>
      <c r="C471" s="99" t="s">
        <v>731</v>
      </c>
      <c r="D471" s="98" t="s">
        <v>234</v>
      </c>
      <c r="E471" s="99" t="s">
        <v>97</v>
      </c>
      <c r="F471" s="98" t="s">
        <v>234</v>
      </c>
      <c r="G471" s="99" t="s">
        <v>799</v>
      </c>
      <c r="H471" s="99" t="s">
        <v>902</v>
      </c>
      <c r="I471" s="100">
        <f>SUM(L471:O471)</f>
        <v>523000</v>
      </c>
      <c r="J471" s="57">
        <v>112000</v>
      </c>
      <c r="K471" s="58">
        <v>112000</v>
      </c>
      <c r="L471" s="35">
        <v>523000</v>
      </c>
      <c r="M471" s="35"/>
      <c r="N471" s="36"/>
      <c r="O471" s="38"/>
    </row>
    <row r="472" spans="1:17" ht="15" outlineLevel="7" x14ac:dyDescent="0.2">
      <c r="A472" s="99" t="s">
        <v>971</v>
      </c>
      <c r="B472" s="110" t="s">
        <v>201</v>
      </c>
      <c r="C472" s="99"/>
      <c r="D472" s="98"/>
      <c r="E472" s="99"/>
      <c r="F472" s="98"/>
      <c r="G472" s="99"/>
      <c r="H472" s="99"/>
      <c r="I472" s="111">
        <v>0</v>
      </c>
      <c r="J472" s="57">
        <v>5950000</v>
      </c>
      <c r="K472" s="58">
        <v>11850000</v>
      </c>
      <c r="L472" s="35"/>
      <c r="M472" s="35"/>
      <c r="N472" s="36"/>
      <c r="O472" s="38"/>
    </row>
    <row r="473" spans="1:17" ht="15" x14ac:dyDescent="0.25">
      <c r="A473" s="133" t="s">
        <v>739</v>
      </c>
      <c r="B473" s="129"/>
      <c r="C473" s="133"/>
      <c r="D473" s="129"/>
      <c r="E473" s="133"/>
      <c r="F473" s="129"/>
      <c r="G473" s="133"/>
      <c r="H473" s="133"/>
      <c r="I473" s="134">
        <f t="shared" ref="I473:Q473" si="44">I11+I237+I264+I286+I391+I443+I472</f>
        <v>508215600</v>
      </c>
      <c r="J473" s="65">
        <f t="shared" si="44"/>
        <v>509694200</v>
      </c>
      <c r="K473" s="65">
        <f t="shared" si="44"/>
        <v>514063200</v>
      </c>
      <c r="L473" s="40">
        <f t="shared" si="44"/>
        <v>240229300</v>
      </c>
      <c r="M473" s="40">
        <f t="shared" si="44"/>
        <v>0</v>
      </c>
      <c r="N473" s="40">
        <f t="shared" si="44"/>
        <v>0</v>
      </c>
      <c r="O473" s="40">
        <f t="shared" si="44"/>
        <v>267986300</v>
      </c>
      <c r="P473" s="40">
        <f t="shared" si="44"/>
        <v>266218400</v>
      </c>
      <c r="Q473" s="40">
        <f t="shared" si="44"/>
        <v>264681400</v>
      </c>
    </row>
    <row r="474" spans="1:17" ht="15" hidden="1" x14ac:dyDescent="0.25">
      <c r="B474" s="87" t="s">
        <v>885</v>
      </c>
      <c r="I474" s="123">
        <v>141043700</v>
      </c>
      <c r="J474" s="42">
        <v>112835000</v>
      </c>
      <c r="K474" s="42">
        <v>112835000</v>
      </c>
    </row>
    <row r="475" spans="1:17" ht="15" hidden="1" x14ac:dyDescent="0.25">
      <c r="B475" s="87" t="s">
        <v>886</v>
      </c>
      <c r="I475" s="123">
        <v>19904800</v>
      </c>
      <c r="J475" s="42">
        <v>19904800</v>
      </c>
      <c r="K475" s="42">
        <v>19904800</v>
      </c>
    </row>
    <row r="476" spans="1:17" ht="15" hidden="1" x14ac:dyDescent="0.25">
      <c r="B476" s="87" t="s">
        <v>912</v>
      </c>
      <c r="I476" s="123">
        <v>19904700</v>
      </c>
      <c r="J476" s="42">
        <v>19904700</v>
      </c>
      <c r="K476" s="42">
        <v>19904700</v>
      </c>
    </row>
    <row r="477" spans="1:17" ht="12.75" hidden="1" customHeight="1" x14ac:dyDescent="0.25">
      <c r="B477" s="87" t="s">
        <v>887</v>
      </c>
      <c r="I477" s="123">
        <v>48891900</v>
      </c>
      <c r="J477" s="42">
        <v>53024300</v>
      </c>
      <c r="K477" s="42">
        <v>54840300</v>
      </c>
    </row>
    <row r="478" spans="1:17" ht="12.75" hidden="1" customHeight="1" x14ac:dyDescent="0.25">
      <c r="B478" s="87" t="s">
        <v>888</v>
      </c>
      <c r="I478" s="123">
        <v>4642000</v>
      </c>
      <c r="J478" s="42">
        <v>4642000</v>
      </c>
      <c r="K478" s="42">
        <v>4642000</v>
      </c>
    </row>
    <row r="479" spans="1:17" ht="12.75" hidden="1" customHeight="1" x14ac:dyDescent="0.25">
      <c r="B479" s="87" t="s">
        <v>889</v>
      </c>
      <c r="I479" s="123">
        <v>3399000</v>
      </c>
      <c r="J479" s="42">
        <v>3399000</v>
      </c>
      <c r="K479" s="42">
        <v>3399000</v>
      </c>
    </row>
    <row r="480" spans="1:17" ht="12.75" hidden="1" customHeight="1" x14ac:dyDescent="0.25">
      <c r="B480" s="87" t="s">
        <v>893</v>
      </c>
      <c r="I480" s="124">
        <v>800000</v>
      </c>
      <c r="J480" s="42">
        <v>29766000</v>
      </c>
      <c r="K480" s="42">
        <v>33856000</v>
      </c>
      <c r="L480" s="42"/>
      <c r="M480" s="42"/>
      <c r="N480" s="42"/>
    </row>
    <row r="481" spans="2:14" ht="12.75" hidden="1" customHeight="1" x14ac:dyDescent="0.25">
      <c r="B481" s="87" t="s">
        <v>890</v>
      </c>
      <c r="I481" s="125">
        <f>SUM(I474:I480)</f>
        <v>238586100</v>
      </c>
      <c r="J481" s="41">
        <f>SUM(J474:J480)</f>
        <v>243475800</v>
      </c>
      <c r="K481" s="41">
        <f>SUM(K474:K480)</f>
        <v>249381800</v>
      </c>
      <c r="L481" s="42"/>
      <c r="M481" s="42"/>
      <c r="N481" s="42">
        <f>SUM(N474:N480)</f>
        <v>0</v>
      </c>
    </row>
    <row r="482" spans="2:14" ht="12.75" hidden="1" customHeight="1" x14ac:dyDescent="0.25">
      <c r="B482" s="87" t="s">
        <v>919</v>
      </c>
      <c r="I482" s="125">
        <f>O473</f>
        <v>267986300</v>
      </c>
      <c r="J482" s="41">
        <f>P473</f>
        <v>266218400</v>
      </c>
      <c r="K482" s="41">
        <f>Q473</f>
        <v>264681400</v>
      </c>
      <c r="L482" s="42"/>
      <c r="M482" s="42"/>
      <c r="N482" s="42"/>
    </row>
    <row r="483" spans="2:14" ht="12.75" hidden="1" customHeight="1" x14ac:dyDescent="0.25">
      <c r="B483" s="87" t="s">
        <v>920</v>
      </c>
      <c r="I483" s="126">
        <f>SUM(I481:I482)</f>
        <v>506572400</v>
      </c>
      <c r="J483" s="52">
        <f>SUM(J481:J482)</f>
        <v>509694200</v>
      </c>
      <c r="K483" s="52">
        <f>SUM(K481:K482)</f>
        <v>514063200</v>
      </c>
      <c r="L483" s="42"/>
      <c r="M483" s="42"/>
      <c r="N483" s="42"/>
    </row>
    <row r="484" spans="2:14" ht="12.75" hidden="1" customHeight="1" x14ac:dyDescent="0.25">
      <c r="B484" s="87" t="s">
        <v>891</v>
      </c>
      <c r="I484" s="123">
        <v>1643200</v>
      </c>
      <c r="L484" s="42"/>
      <c r="M484" s="42"/>
      <c r="N484" s="42">
        <v>0</v>
      </c>
    </row>
    <row r="485" spans="2:14" ht="12.75" hidden="1" customHeight="1" x14ac:dyDescent="0.25">
      <c r="B485" s="87" t="s">
        <v>892</v>
      </c>
      <c r="I485" s="125">
        <f>I483-I473</f>
        <v>-1643200</v>
      </c>
      <c r="J485" s="41">
        <f>J483-J473</f>
        <v>0</v>
      </c>
      <c r="K485" s="41">
        <f>K483-K473</f>
        <v>0</v>
      </c>
      <c r="L485" s="41"/>
      <c r="M485" s="41"/>
      <c r="N485" s="41">
        <f>N481+N484-N473</f>
        <v>0</v>
      </c>
    </row>
    <row r="486" spans="2:14" ht="12.75" hidden="1" customHeight="1" x14ac:dyDescent="0.25"/>
    <row r="487" spans="2:14" ht="12.75" hidden="1" customHeight="1" x14ac:dyDescent="0.25">
      <c r="B487" s="87" t="s">
        <v>921</v>
      </c>
      <c r="I487" s="125">
        <f>I473-I479-I482</f>
        <v>236830300</v>
      </c>
      <c r="J487" s="41">
        <f>J473-J479-J482-J472</f>
        <v>234126800</v>
      </c>
      <c r="K487" s="41">
        <f>K473-K479-K482-K472</f>
        <v>234132800</v>
      </c>
    </row>
    <row r="488" spans="2:14" ht="12.75" hidden="1" customHeight="1" x14ac:dyDescent="0.25">
      <c r="B488" s="87" t="s">
        <v>201</v>
      </c>
      <c r="J488" s="41">
        <f>J487*0.025</f>
        <v>5853170</v>
      </c>
      <c r="K488" s="41">
        <f>K487*0.05</f>
        <v>11706640</v>
      </c>
    </row>
    <row r="489" spans="2:14" ht="12.75" hidden="1" customHeight="1" x14ac:dyDescent="0.25">
      <c r="B489" s="87" t="s">
        <v>930</v>
      </c>
      <c r="J489" s="41">
        <f>J472/J487*100</f>
        <v>2.5413579308306438</v>
      </c>
      <c r="K489" s="41">
        <f>K472/K487*100</f>
        <v>5.0612302078136846</v>
      </c>
    </row>
    <row r="490" spans="2:14" ht="33" hidden="1" customHeight="1" x14ac:dyDescent="0.25">
      <c r="B490" s="94" t="s">
        <v>931</v>
      </c>
      <c r="I490" s="123">
        <f>(I477+I478)*0.5</f>
        <v>26766950</v>
      </c>
      <c r="J490" s="42">
        <f>(J477+J478)*0.5</f>
        <v>28833150</v>
      </c>
      <c r="K490" s="42">
        <f>(K477+K478)*0.5</f>
        <v>29741150</v>
      </c>
    </row>
    <row r="491" spans="2:14" ht="12.75" hidden="1" customHeight="1" x14ac:dyDescent="0.25">
      <c r="B491" s="87" t="s">
        <v>932</v>
      </c>
      <c r="I491" s="123">
        <v>26000000</v>
      </c>
      <c r="J491" s="42">
        <v>28000000</v>
      </c>
      <c r="K491" s="42">
        <v>29000000</v>
      </c>
    </row>
  </sheetData>
  <autoFilter ref="C10:H485"/>
  <mergeCells count="1">
    <mergeCell ref="A7:I7"/>
  </mergeCells>
  <pageMargins left="0.74803149606299213" right="0.35433070866141736" top="0.59055118110236227" bottom="0.39370078740157483" header="0.51181102362204722" footer="0.51181102362204722"/>
  <pageSetup paperSize="9" scale="92" fitToHeight="0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Q485"/>
  <sheetViews>
    <sheetView showGridLines="0" zoomScaleNormal="100" workbookViewId="0">
      <pane xSplit="8" ySplit="11" topLeftCell="I423" activePane="bottomRight" state="frozen"/>
      <selection pane="topRight" activeCell="I1" sqref="I1"/>
      <selection pane="bottomLeft" activeCell="A12" sqref="A12"/>
      <selection pane="bottomRight" activeCell="T11" sqref="T11"/>
    </sheetView>
  </sheetViews>
  <sheetFormatPr defaultRowHeight="12.75" customHeight="1" outlineLevelRow="7" x14ac:dyDescent="0.25"/>
  <cols>
    <col min="1" max="1" width="6.42578125" style="87" customWidth="1"/>
    <col min="2" max="2" width="43.7109375" style="87" customWidth="1"/>
    <col min="3" max="3" width="8.28515625" style="87" customWidth="1"/>
    <col min="4" max="4" width="3.5703125" style="87" customWidth="1"/>
    <col min="5" max="5" width="8.28515625" style="87" hidden="1" customWidth="1"/>
    <col min="6" max="6" width="3.28515625" style="87" customWidth="1"/>
    <col min="7" max="7" width="11.85546875" style="87" bestFit="1" customWidth="1"/>
    <col min="8" max="8" width="5.42578125" style="87" customWidth="1"/>
    <col min="9" max="9" width="16.7109375" style="87" hidden="1" customWidth="1"/>
    <col min="10" max="11" width="16.5703125" style="87" bestFit="1" customWidth="1"/>
    <col min="12" max="15" width="16.5703125" style="30" hidden="1" customWidth="1"/>
    <col min="16" max="17" width="14.28515625" style="36" hidden="1" customWidth="1"/>
    <col min="18" max="256" width="9.140625" style="30"/>
    <col min="257" max="263" width="8.28515625" style="30" customWidth="1"/>
    <col min="264" max="264" width="30.7109375" style="30" customWidth="1"/>
    <col min="265" max="267" width="15.42578125" style="30" customWidth="1"/>
    <col min="268" max="512" width="9.140625" style="30"/>
    <col min="513" max="519" width="8.28515625" style="30" customWidth="1"/>
    <col min="520" max="520" width="30.7109375" style="30" customWidth="1"/>
    <col min="521" max="523" width="15.42578125" style="30" customWidth="1"/>
    <col min="524" max="768" width="9.140625" style="30"/>
    <col min="769" max="775" width="8.28515625" style="30" customWidth="1"/>
    <col min="776" max="776" width="30.7109375" style="30" customWidth="1"/>
    <col min="777" max="779" width="15.42578125" style="30" customWidth="1"/>
    <col min="780" max="1024" width="9.140625" style="30"/>
    <col min="1025" max="1031" width="8.28515625" style="30" customWidth="1"/>
    <col min="1032" max="1032" width="30.7109375" style="30" customWidth="1"/>
    <col min="1033" max="1035" width="15.42578125" style="30" customWidth="1"/>
    <col min="1036" max="1280" width="9.140625" style="30"/>
    <col min="1281" max="1287" width="8.28515625" style="30" customWidth="1"/>
    <col min="1288" max="1288" width="30.7109375" style="30" customWidth="1"/>
    <col min="1289" max="1291" width="15.42578125" style="30" customWidth="1"/>
    <col min="1292" max="1536" width="9.140625" style="30"/>
    <col min="1537" max="1543" width="8.28515625" style="30" customWidth="1"/>
    <col min="1544" max="1544" width="30.7109375" style="30" customWidth="1"/>
    <col min="1545" max="1547" width="15.42578125" style="30" customWidth="1"/>
    <col min="1548" max="1792" width="9.140625" style="30"/>
    <col min="1793" max="1799" width="8.28515625" style="30" customWidth="1"/>
    <col min="1800" max="1800" width="30.7109375" style="30" customWidth="1"/>
    <col min="1801" max="1803" width="15.42578125" style="30" customWidth="1"/>
    <col min="1804" max="2048" width="9.140625" style="30"/>
    <col min="2049" max="2055" width="8.28515625" style="30" customWidth="1"/>
    <col min="2056" max="2056" width="30.7109375" style="30" customWidth="1"/>
    <col min="2057" max="2059" width="15.42578125" style="30" customWidth="1"/>
    <col min="2060" max="2304" width="9.140625" style="30"/>
    <col min="2305" max="2311" width="8.28515625" style="30" customWidth="1"/>
    <col min="2312" max="2312" width="30.7109375" style="30" customWidth="1"/>
    <col min="2313" max="2315" width="15.42578125" style="30" customWidth="1"/>
    <col min="2316" max="2560" width="9.140625" style="30"/>
    <col min="2561" max="2567" width="8.28515625" style="30" customWidth="1"/>
    <col min="2568" max="2568" width="30.7109375" style="30" customWidth="1"/>
    <col min="2569" max="2571" width="15.42578125" style="30" customWidth="1"/>
    <col min="2572" max="2816" width="9.140625" style="30"/>
    <col min="2817" max="2823" width="8.28515625" style="30" customWidth="1"/>
    <col min="2824" max="2824" width="30.7109375" style="30" customWidth="1"/>
    <col min="2825" max="2827" width="15.42578125" style="30" customWidth="1"/>
    <col min="2828" max="3072" width="9.140625" style="30"/>
    <col min="3073" max="3079" width="8.28515625" style="30" customWidth="1"/>
    <col min="3080" max="3080" width="30.7109375" style="30" customWidth="1"/>
    <col min="3081" max="3083" width="15.42578125" style="30" customWidth="1"/>
    <col min="3084" max="3328" width="9.140625" style="30"/>
    <col min="3329" max="3335" width="8.28515625" style="30" customWidth="1"/>
    <col min="3336" max="3336" width="30.7109375" style="30" customWidth="1"/>
    <col min="3337" max="3339" width="15.42578125" style="30" customWidth="1"/>
    <col min="3340" max="3584" width="9.140625" style="30"/>
    <col min="3585" max="3591" width="8.28515625" style="30" customWidth="1"/>
    <col min="3592" max="3592" width="30.7109375" style="30" customWidth="1"/>
    <col min="3593" max="3595" width="15.42578125" style="30" customWidth="1"/>
    <col min="3596" max="3840" width="9.140625" style="30"/>
    <col min="3841" max="3847" width="8.28515625" style="30" customWidth="1"/>
    <col min="3848" max="3848" width="30.7109375" style="30" customWidth="1"/>
    <col min="3849" max="3851" width="15.42578125" style="30" customWidth="1"/>
    <col min="3852" max="4096" width="9.140625" style="30"/>
    <col min="4097" max="4103" width="8.28515625" style="30" customWidth="1"/>
    <col min="4104" max="4104" width="30.7109375" style="30" customWidth="1"/>
    <col min="4105" max="4107" width="15.42578125" style="30" customWidth="1"/>
    <col min="4108" max="4352" width="9.140625" style="30"/>
    <col min="4353" max="4359" width="8.28515625" style="30" customWidth="1"/>
    <col min="4360" max="4360" width="30.7109375" style="30" customWidth="1"/>
    <col min="4361" max="4363" width="15.42578125" style="30" customWidth="1"/>
    <col min="4364" max="4608" width="9.140625" style="30"/>
    <col min="4609" max="4615" width="8.28515625" style="30" customWidth="1"/>
    <col min="4616" max="4616" width="30.7109375" style="30" customWidth="1"/>
    <col min="4617" max="4619" width="15.42578125" style="30" customWidth="1"/>
    <col min="4620" max="4864" width="9.140625" style="30"/>
    <col min="4865" max="4871" width="8.28515625" style="30" customWidth="1"/>
    <col min="4872" max="4872" width="30.7109375" style="30" customWidth="1"/>
    <col min="4873" max="4875" width="15.42578125" style="30" customWidth="1"/>
    <col min="4876" max="5120" width="9.140625" style="30"/>
    <col min="5121" max="5127" width="8.28515625" style="30" customWidth="1"/>
    <col min="5128" max="5128" width="30.7109375" style="30" customWidth="1"/>
    <col min="5129" max="5131" width="15.42578125" style="30" customWidth="1"/>
    <col min="5132" max="5376" width="9.140625" style="30"/>
    <col min="5377" max="5383" width="8.28515625" style="30" customWidth="1"/>
    <col min="5384" max="5384" width="30.7109375" style="30" customWidth="1"/>
    <col min="5385" max="5387" width="15.42578125" style="30" customWidth="1"/>
    <col min="5388" max="5632" width="9.140625" style="30"/>
    <col min="5633" max="5639" width="8.28515625" style="30" customWidth="1"/>
    <col min="5640" max="5640" width="30.7109375" style="30" customWidth="1"/>
    <col min="5641" max="5643" width="15.42578125" style="30" customWidth="1"/>
    <col min="5644" max="5888" width="9.140625" style="30"/>
    <col min="5889" max="5895" width="8.28515625" style="30" customWidth="1"/>
    <col min="5896" max="5896" width="30.7109375" style="30" customWidth="1"/>
    <col min="5897" max="5899" width="15.42578125" style="30" customWidth="1"/>
    <col min="5900" max="6144" width="9.140625" style="30"/>
    <col min="6145" max="6151" width="8.28515625" style="30" customWidth="1"/>
    <col min="6152" max="6152" width="30.7109375" style="30" customWidth="1"/>
    <col min="6153" max="6155" width="15.42578125" style="30" customWidth="1"/>
    <col min="6156" max="6400" width="9.140625" style="30"/>
    <col min="6401" max="6407" width="8.28515625" style="30" customWidth="1"/>
    <col min="6408" max="6408" width="30.7109375" style="30" customWidth="1"/>
    <col min="6409" max="6411" width="15.42578125" style="30" customWidth="1"/>
    <col min="6412" max="6656" width="9.140625" style="30"/>
    <col min="6657" max="6663" width="8.28515625" style="30" customWidth="1"/>
    <col min="6664" max="6664" width="30.7109375" style="30" customWidth="1"/>
    <col min="6665" max="6667" width="15.42578125" style="30" customWidth="1"/>
    <col min="6668" max="6912" width="9.140625" style="30"/>
    <col min="6913" max="6919" width="8.28515625" style="30" customWidth="1"/>
    <col min="6920" max="6920" width="30.7109375" style="30" customWidth="1"/>
    <col min="6921" max="6923" width="15.42578125" style="30" customWidth="1"/>
    <col min="6924" max="7168" width="9.140625" style="30"/>
    <col min="7169" max="7175" width="8.28515625" style="30" customWidth="1"/>
    <col min="7176" max="7176" width="30.7109375" style="30" customWidth="1"/>
    <col min="7177" max="7179" width="15.42578125" style="30" customWidth="1"/>
    <col min="7180" max="7424" width="9.140625" style="30"/>
    <col min="7425" max="7431" width="8.28515625" style="30" customWidth="1"/>
    <col min="7432" max="7432" width="30.7109375" style="30" customWidth="1"/>
    <col min="7433" max="7435" width="15.42578125" style="30" customWidth="1"/>
    <col min="7436" max="7680" width="9.140625" style="30"/>
    <col min="7681" max="7687" width="8.28515625" style="30" customWidth="1"/>
    <col min="7688" max="7688" width="30.7109375" style="30" customWidth="1"/>
    <col min="7689" max="7691" width="15.42578125" style="30" customWidth="1"/>
    <col min="7692" max="7936" width="9.140625" style="30"/>
    <col min="7937" max="7943" width="8.28515625" style="30" customWidth="1"/>
    <col min="7944" max="7944" width="30.7109375" style="30" customWidth="1"/>
    <col min="7945" max="7947" width="15.42578125" style="30" customWidth="1"/>
    <col min="7948" max="8192" width="9.140625" style="30"/>
    <col min="8193" max="8199" width="8.28515625" style="30" customWidth="1"/>
    <col min="8200" max="8200" width="30.7109375" style="30" customWidth="1"/>
    <col min="8201" max="8203" width="15.42578125" style="30" customWidth="1"/>
    <col min="8204" max="8448" width="9.140625" style="30"/>
    <col min="8449" max="8455" width="8.28515625" style="30" customWidth="1"/>
    <col min="8456" max="8456" width="30.7109375" style="30" customWidth="1"/>
    <col min="8457" max="8459" width="15.42578125" style="30" customWidth="1"/>
    <col min="8460" max="8704" width="9.140625" style="30"/>
    <col min="8705" max="8711" width="8.28515625" style="30" customWidth="1"/>
    <col min="8712" max="8712" width="30.7109375" style="30" customWidth="1"/>
    <col min="8713" max="8715" width="15.42578125" style="30" customWidth="1"/>
    <col min="8716" max="8960" width="9.140625" style="30"/>
    <col min="8961" max="8967" width="8.28515625" style="30" customWidth="1"/>
    <col min="8968" max="8968" width="30.7109375" style="30" customWidth="1"/>
    <col min="8969" max="8971" width="15.42578125" style="30" customWidth="1"/>
    <col min="8972" max="9216" width="9.140625" style="30"/>
    <col min="9217" max="9223" width="8.28515625" style="30" customWidth="1"/>
    <col min="9224" max="9224" width="30.7109375" style="30" customWidth="1"/>
    <col min="9225" max="9227" width="15.42578125" style="30" customWidth="1"/>
    <col min="9228" max="9472" width="9.140625" style="30"/>
    <col min="9473" max="9479" width="8.28515625" style="30" customWidth="1"/>
    <col min="9480" max="9480" width="30.7109375" style="30" customWidth="1"/>
    <col min="9481" max="9483" width="15.42578125" style="30" customWidth="1"/>
    <col min="9484" max="9728" width="9.140625" style="30"/>
    <col min="9729" max="9735" width="8.28515625" style="30" customWidth="1"/>
    <col min="9736" max="9736" width="30.7109375" style="30" customWidth="1"/>
    <col min="9737" max="9739" width="15.42578125" style="30" customWidth="1"/>
    <col min="9740" max="9984" width="9.140625" style="30"/>
    <col min="9985" max="9991" width="8.28515625" style="30" customWidth="1"/>
    <col min="9992" max="9992" width="30.7109375" style="30" customWidth="1"/>
    <col min="9993" max="9995" width="15.42578125" style="30" customWidth="1"/>
    <col min="9996" max="10240" width="9.140625" style="30"/>
    <col min="10241" max="10247" width="8.28515625" style="30" customWidth="1"/>
    <col min="10248" max="10248" width="30.7109375" style="30" customWidth="1"/>
    <col min="10249" max="10251" width="15.42578125" style="30" customWidth="1"/>
    <col min="10252" max="10496" width="9.140625" style="30"/>
    <col min="10497" max="10503" width="8.28515625" style="30" customWidth="1"/>
    <col min="10504" max="10504" width="30.7109375" style="30" customWidth="1"/>
    <col min="10505" max="10507" width="15.42578125" style="30" customWidth="1"/>
    <col min="10508" max="10752" width="9.140625" style="30"/>
    <col min="10753" max="10759" width="8.28515625" style="30" customWidth="1"/>
    <col min="10760" max="10760" width="30.7109375" style="30" customWidth="1"/>
    <col min="10761" max="10763" width="15.42578125" style="30" customWidth="1"/>
    <col min="10764" max="11008" width="9.140625" style="30"/>
    <col min="11009" max="11015" width="8.28515625" style="30" customWidth="1"/>
    <col min="11016" max="11016" width="30.7109375" style="30" customWidth="1"/>
    <col min="11017" max="11019" width="15.42578125" style="30" customWidth="1"/>
    <col min="11020" max="11264" width="9.140625" style="30"/>
    <col min="11265" max="11271" width="8.28515625" style="30" customWidth="1"/>
    <col min="11272" max="11272" width="30.7109375" style="30" customWidth="1"/>
    <col min="11273" max="11275" width="15.42578125" style="30" customWidth="1"/>
    <col min="11276" max="11520" width="9.140625" style="30"/>
    <col min="11521" max="11527" width="8.28515625" style="30" customWidth="1"/>
    <col min="11528" max="11528" width="30.7109375" style="30" customWidth="1"/>
    <col min="11529" max="11531" width="15.42578125" style="30" customWidth="1"/>
    <col min="11532" max="11776" width="9.140625" style="30"/>
    <col min="11777" max="11783" width="8.28515625" style="30" customWidth="1"/>
    <col min="11784" max="11784" width="30.7109375" style="30" customWidth="1"/>
    <col min="11785" max="11787" width="15.42578125" style="30" customWidth="1"/>
    <col min="11788" max="12032" width="9.140625" style="30"/>
    <col min="12033" max="12039" width="8.28515625" style="30" customWidth="1"/>
    <col min="12040" max="12040" width="30.7109375" style="30" customWidth="1"/>
    <col min="12041" max="12043" width="15.42578125" style="30" customWidth="1"/>
    <col min="12044" max="12288" width="9.140625" style="30"/>
    <col min="12289" max="12295" width="8.28515625" style="30" customWidth="1"/>
    <col min="12296" max="12296" width="30.7109375" style="30" customWidth="1"/>
    <col min="12297" max="12299" width="15.42578125" style="30" customWidth="1"/>
    <col min="12300" max="12544" width="9.140625" style="30"/>
    <col min="12545" max="12551" width="8.28515625" style="30" customWidth="1"/>
    <col min="12552" max="12552" width="30.7109375" style="30" customWidth="1"/>
    <col min="12553" max="12555" width="15.42578125" style="30" customWidth="1"/>
    <col min="12556" max="12800" width="9.140625" style="30"/>
    <col min="12801" max="12807" width="8.28515625" style="30" customWidth="1"/>
    <col min="12808" max="12808" width="30.7109375" style="30" customWidth="1"/>
    <col min="12809" max="12811" width="15.42578125" style="30" customWidth="1"/>
    <col min="12812" max="13056" width="9.140625" style="30"/>
    <col min="13057" max="13063" width="8.28515625" style="30" customWidth="1"/>
    <col min="13064" max="13064" width="30.7109375" style="30" customWidth="1"/>
    <col min="13065" max="13067" width="15.42578125" style="30" customWidth="1"/>
    <col min="13068" max="13312" width="9.140625" style="30"/>
    <col min="13313" max="13319" width="8.28515625" style="30" customWidth="1"/>
    <col min="13320" max="13320" width="30.7109375" style="30" customWidth="1"/>
    <col min="13321" max="13323" width="15.42578125" style="30" customWidth="1"/>
    <col min="13324" max="13568" width="9.140625" style="30"/>
    <col min="13569" max="13575" width="8.28515625" style="30" customWidth="1"/>
    <col min="13576" max="13576" width="30.7109375" style="30" customWidth="1"/>
    <col min="13577" max="13579" width="15.42578125" style="30" customWidth="1"/>
    <col min="13580" max="13824" width="9.140625" style="30"/>
    <col min="13825" max="13831" width="8.28515625" style="30" customWidth="1"/>
    <col min="13832" max="13832" width="30.7109375" style="30" customWidth="1"/>
    <col min="13833" max="13835" width="15.42578125" style="30" customWidth="1"/>
    <col min="13836" max="14080" width="9.140625" style="30"/>
    <col min="14081" max="14087" width="8.28515625" style="30" customWidth="1"/>
    <col min="14088" max="14088" width="30.7109375" style="30" customWidth="1"/>
    <col min="14089" max="14091" width="15.42578125" style="30" customWidth="1"/>
    <col min="14092" max="14336" width="9.140625" style="30"/>
    <col min="14337" max="14343" width="8.28515625" style="30" customWidth="1"/>
    <col min="14344" max="14344" width="30.7109375" style="30" customWidth="1"/>
    <col min="14345" max="14347" width="15.42578125" style="30" customWidth="1"/>
    <col min="14348" max="14592" width="9.140625" style="30"/>
    <col min="14593" max="14599" width="8.28515625" style="30" customWidth="1"/>
    <col min="14600" max="14600" width="30.7109375" style="30" customWidth="1"/>
    <col min="14601" max="14603" width="15.42578125" style="30" customWidth="1"/>
    <col min="14604" max="14848" width="9.140625" style="30"/>
    <col min="14849" max="14855" width="8.28515625" style="30" customWidth="1"/>
    <col min="14856" max="14856" width="30.7109375" style="30" customWidth="1"/>
    <col min="14857" max="14859" width="15.42578125" style="30" customWidth="1"/>
    <col min="14860" max="15104" width="9.140625" style="30"/>
    <col min="15105" max="15111" width="8.28515625" style="30" customWidth="1"/>
    <col min="15112" max="15112" width="30.7109375" style="30" customWidth="1"/>
    <col min="15113" max="15115" width="15.42578125" style="30" customWidth="1"/>
    <col min="15116" max="15360" width="9.140625" style="30"/>
    <col min="15361" max="15367" width="8.28515625" style="30" customWidth="1"/>
    <col min="15368" max="15368" width="30.7109375" style="30" customWidth="1"/>
    <col min="15369" max="15371" width="15.42578125" style="30" customWidth="1"/>
    <col min="15372" max="15616" width="9.140625" style="30"/>
    <col min="15617" max="15623" width="8.28515625" style="30" customWidth="1"/>
    <col min="15624" max="15624" width="30.7109375" style="30" customWidth="1"/>
    <col min="15625" max="15627" width="15.42578125" style="30" customWidth="1"/>
    <col min="15628" max="15872" width="9.140625" style="30"/>
    <col min="15873" max="15879" width="8.28515625" style="30" customWidth="1"/>
    <col min="15880" max="15880" width="30.7109375" style="30" customWidth="1"/>
    <col min="15881" max="15883" width="15.42578125" style="30" customWidth="1"/>
    <col min="15884" max="16128" width="9.140625" style="30"/>
    <col min="16129" max="16135" width="8.28515625" style="30" customWidth="1"/>
    <col min="16136" max="16136" width="30.7109375" style="30" customWidth="1"/>
    <col min="16137" max="16139" width="15.42578125" style="30" customWidth="1"/>
    <col min="16140" max="16384" width="9.140625" style="30"/>
  </cols>
  <sheetData>
    <row r="1" spans="1:17" ht="12.75" customHeight="1" x14ac:dyDescent="0.25">
      <c r="I1" s="127" t="s">
        <v>744</v>
      </c>
      <c r="K1" s="43" t="s">
        <v>755</v>
      </c>
      <c r="L1" s="3"/>
      <c r="M1" s="3"/>
    </row>
    <row r="2" spans="1:17" ht="12.75" customHeight="1" x14ac:dyDescent="0.25">
      <c r="I2" s="44" t="s">
        <v>751</v>
      </c>
      <c r="K2" s="44" t="s">
        <v>1</v>
      </c>
      <c r="L2" s="4"/>
      <c r="M2" s="4"/>
    </row>
    <row r="3" spans="1:17" ht="12.75" customHeight="1" x14ac:dyDescent="0.25">
      <c r="I3" s="127"/>
      <c r="K3" s="157" t="s">
        <v>1010</v>
      </c>
    </row>
    <row r="4" spans="1:17" ht="15" x14ac:dyDescent="0.25">
      <c r="A4" s="93"/>
      <c r="B4" s="92"/>
      <c r="C4" s="93"/>
      <c r="D4" s="93"/>
      <c r="E4" s="93"/>
      <c r="F4" s="93"/>
      <c r="G4" s="93"/>
      <c r="H4" s="92"/>
    </row>
    <row r="5" spans="1:17" ht="15" x14ac:dyDescent="0.25">
      <c r="A5" s="92"/>
      <c r="B5" s="92"/>
      <c r="C5" s="92"/>
      <c r="D5" s="92"/>
      <c r="E5" s="92"/>
      <c r="F5" s="92"/>
      <c r="G5" s="92"/>
      <c r="H5" s="92"/>
    </row>
    <row r="6" spans="1:17" ht="15" x14ac:dyDescent="0.25">
      <c r="A6" s="130"/>
      <c r="B6" s="131"/>
      <c r="C6" s="131"/>
      <c r="D6" s="131"/>
      <c r="E6" s="131"/>
      <c r="F6" s="131"/>
      <c r="G6" s="131"/>
      <c r="H6" s="131"/>
      <c r="I6" s="45"/>
    </row>
    <row r="7" spans="1:17" ht="15" x14ac:dyDescent="0.25">
      <c r="A7" s="165" t="s">
        <v>982</v>
      </c>
      <c r="B7" s="165"/>
      <c r="C7" s="165"/>
      <c r="D7" s="165"/>
      <c r="E7" s="165"/>
      <c r="F7" s="165"/>
      <c r="G7" s="165"/>
      <c r="H7" s="165"/>
      <c r="I7" s="165"/>
    </row>
    <row r="8" spans="1:17" ht="15" x14ac:dyDescent="0.25">
      <c r="A8" s="92"/>
      <c r="B8" s="92"/>
      <c r="C8" s="92"/>
      <c r="D8" s="92"/>
      <c r="E8" s="92"/>
      <c r="F8" s="92"/>
      <c r="G8" s="92"/>
      <c r="H8" s="92"/>
    </row>
    <row r="9" spans="1:17" ht="15" x14ac:dyDescent="0.25">
      <c r="A9" s="92" t="s">
        <v>750</v>
      </c>
      <c r="B9" s="94"/>
      <c r="C9" s="94"/>
      <c r="D9" s="94"/>
      <c r="E9" s="94"/>
      <c r="F9" s="94"/>
      <c r="G9" s="94"/>
      <c r="H9" s="94"/>
    </row>
    <row r="10" spans="1:17" ht="55.5" customHeight="1" x14ac:dyDescent="0.2">
      <c r="A10" s="95" t="s">
        <v>7</v>
      </c>
      <c r="B10" s="95" t="s">
        <v>745</v>
      </c>
      <c r="C10" s="96" t="s">
        <v>746</v>
      </c>
      <c r="D10" s="96" t="s">
        <v>220</v>
      </c>
      <c r="E10" s="96" t="s">
        <v>221</v>
      </c>
      <c r="F10" s="96" t="s">
        <v>222</v>
      </c>
      <c r="G10" s="95" t="s">
        <v>747</v>
      </c>
      <c r="H10" s="96" t="s">
        <v>748</v>
      </c>
      <c r="I10" s="95" t="s">
        <v>757</v>
      </c>
      <c r="J10" s="95" t="s">
        <v>758</v>
      </c>
      <c r="K10" s="95" t="s">
        <v>759</v>
      </c>
      <c r="L10" s="33"/>
      <c r="M10" s="33"/>
    </row>
    <row r="11" spans="1:17" ht="30" x14ac:dyDescent="0.2">
      <c r="A11" s="122" t="s">
        <v>13</v>
      </c>
      <c r="B11" s="128" t="s">
        <v>225</v>
      </c>
      <c r="C11" s="122" t="s">
        <v>223</v>
      </c>
      <c r="D11" s="128" t="s">
        <v>224</v>
      </c>
      <c r="E11" s="122" t="s">
        <v>224</v>
      </c>
      <c r="F11" s="128" t="s">
        <v>224</v>
      </c>
      <c r="G11" s="122" t="s">
        <v>224</v>
      </c>
      <c r="H11" s="122" t="s">
        <v>224</v>
      </c>
      <c r="I11" s="132" t="e">
        <f>I12+I85+I92+I123+I130+I166+I202+I215</f>
        <v>#REF!</v>
      </c>
      <c r="J11" s="132">
        <f>J12+J85+J92+J123+J130+J166+J202+J215</f>
        <v>101916900</v>
      </c>
      <c r="K11" s="132">
        <f>K12+K85+K92+K123+K130+K166+K202+K215</f>
        <v>101906600</v>
      </c>
      <c r="L11" s="35">
        <f t="shared" ref="L11:Q11" si="0">SUM(L12:L230)</f>
        <v>99428100</v>
      </c>
      <c r="M11" s="35">
        <f t="shared" si="0"/>
        <v>0</v>
      </c>
      <c r="N11" s="35">
        <f t="shared" si="0"/>
        <v>0</v>
      </c>
      <c r="O11" s="51">
        <f t="shared" si="0"/>
        <v>3262700</v>
      </c>
      <c r="P11" s="51">
        <f t="shared" si="0"/>
        <v>3261300</v>
      </c>
      <c r="Q11" s="51">
        <f t="shared" si="0"/>
        <v>3245000</v>
      </c>
    </row>
    <row r="12" spans="1:17" ht="15" outlineLevel="1" x14ac:dyDescent="0.2">
      <c r="A12" s="99" t="s">
        <v>14</v>
      </c>
      <c r="B12" s="98" t="s">
        <v>18</v>
      </c>
      <c r="C12" s="99" t="s">
        <v>223</v>
      </c>
      <c r="D12" s="98" t="s">
        <v>226</v>
      </c>
      <c r="E12" s="99" t="s">
        <v>224</v>
      </c>
      <c r="F12" s="98"/>
      <c r="G12" s="99" t="s">
        <v>224</v>
      </c>
      <c r="H12" s="99" t="s">
        <v>224</v>
      </c>
      <c r="I12" s="100" t="e">
        <f>I13+I19+#REF!+I42+I48</f>
        <v>#REF!</v>
      </c>
      <c r="J12" s="105">
        <f>J13+J19+J42+J48</f>
        <v>26754000</v>
      </c>
      <c r="K12" s="105">
        <f>K13+K19+K42+K48</f>
        <v>26754000</v>
      </c>
      <c r="L12" s="35"/>
      <c r="M12" s="35"/>
      <c r="N12" s="36"/>
      <c r="O12" s="37"/>
    </row>
    <row r="13" spans="1:17" ht="45" outlineLevel="1" x14ac:dyDescent="0.2">
      <c r="A13" s="99" t="s">
        <v>15</v>
      </c>
      <c r="B13" s="98" t="s">
        <v>20</v>
      </c>
      <c r="C13" s="99" t="s">
        <v>223</v>
      </c>
      <c r="D13" s="98" t="s">
        <v>226</v>
      </c>
      <c r="E13" s="99"/>
      <c r="F13" s="98" t="s">
        <v>338</v>
      </c>
      <c r="G13" s="99"/>
      <c r="H13" s="99"/>
      <c r="I13" s="100">
        <f t="shared" ref="I13:K15" si="1">I14</f>
        <v>982800</v>
      </c>
      <c r="J13" s="105">
        <f t="shared" si="1"/>
        <v>982800</v>
      </c>
      <c r="K13" s="105">
        <f t="shared" si="1"/>
        <v>982800</v>
      </c>
      <c r="L13" s="35"/>
      <c r="M13" s="35"/>
      <c r="N13" s="36"/>
      <c r="O13" s="37"/>
    </row>
    <row r="14" spans="1:17" ht="30" outlineLevel="1" x14ac:dyDescent="0.2">
      <c r="A14" s="99" t="s">
        <v>16</v>
      </c>
      <c r="B14" s="98" t="s">
        <v>228</v>
      </c>
      <c r="C14" s="99" t="s">
        <v>223</v>
      </c>
      <c r="D14" s="98" t="s">
        <v>226</v>
      </c>
      <c r="E14" s="99"/>
      <c r="F14" s="98" t="s">
        <v>338</v>
      </c>
      <c r="G14" s="99" t="s">
        <v>761</v>
      </c>
      <c r="H14" s="99"/>
      <c r="I14" s="100">
        <f t="shared" si="1"/>
        <v>982800</v>
      </c>
      <c r="J14" s="105">
        <f t="shared" si="1"/>
        <v>982800</v>
      </c>
      <c r="K14" s="105">
        <f t="shared" si="1"/>
        <v>982800</v>
      </c>
      <c r="L14" s="35"/>
      <c r="M14" s="35"/>
      <c r="N14" s="36"/>
      <c r="O14" s="37"/>
    </row>
    <row r="15" spans="1:17" ht="30" outlineLevel="1" x14ac:dyDescent="0.2">
      <c r="A15" s="99" t="s">
        <v>17</v>
      </c>
      <c r="B15" s="98" t="s">
        <v>229</v>
      </c>
      <c r="C15" s="99" t="s">
        <v>223</v>
      </c>
      <c r="D15" s="98" t="s">
        <v>226</v>
      </c>
      <c r="E15" s="99"/>
      <c r="F15" s="98" t="s">
        <v>338</v>
      </c>
      <c r="G15" s="99" t="s">
        <v>762</v>
      </c>
      <c r="H15" s="99"/>
      <c r="I15" s="100">
        <f t="shared" si="1"/>
        <v>982800</v>
      </c>
      <c r="J15" s="105">
        <f t="shared" si="1"/>
        <v>982800</v>
      </c>
      <c r="K15" s="105">
        <f t="shared" si="1"/>
        <v>982800</v>
      </c>
      <c r="L15" s="35"/>
      <c r="M15" s="35"/>
      <c r="N15" s="36"/>
      <c r="O15" s="37"/>
    </row>
    <row r="16" spans="1:17" ht="45" outlineLevel="1" x14ac:dyDescent="0.2">
      <c r="A16" s="99" t="s">
        <v>28</v>
      </c>
      <c r="B16" s="98" t="s">
        <v>760</v>
      </c>
      <c r="C16" s="99" t="s">
        <v>223</v>
      </c>
      <c r="D16" s="98" t="s">
        <v>226</v>
      </c>
      <c r="E16" s="99"/>
      <c r="F16" s="98" t="s">
        <v>338</v>
      </c>
      <c r="G16" s="99" t="s">
        <v>763</v>
      </c>
      <c r="H16" s="99"/>
      <c r="I16" s="100">
        <f>I18</f>
        <v>982800</v>
      </c>
      <c r="J16" s="105">
        <f>J18</f>
        <v>982800</v>
      </c>
      <c r="K16" s="105">
        <f>K18</f>
        <v>982800</v>
      </c>
      <c r="L16" s="35"/>
      <c r="M16" s="35"/>
      <c r="N16" s="36"/>
      <c r="O16" s="37"/>
    </row>
    <row r="17" spans="1:17" ht="90" outlineLevel="1" x14ac:dyDescent="0.2">
      <c r="A17" s="99" t="s">
        <v>31</v>
      </c>
      <c r="B17" s="98" t="s">
        <v>894</v>
      </c>
      <c r="C17" s="99" t="s">
        <v>223</v>
      </c>
      <c r="D17" s="98" t="s">
        <v>226</v>
      </c>
      <c r="E17" s="99"/>
      <c r="F17" s="98" t="s">
        <v>338</v>
      </c>
      <c r="G17" s="99" t="s">
        <v>763</v>
      </c>
      <c r="H17" s="99" t="s">
        <v>299</v>
      </c>
      <c r="I17" s="100">
        <f>I18</f>
        <v>982800</v>
      </c>
      <c r="J17" s="100">
        <f>J18</f>
        <v>982800</v>
      </c>
      <c r="K17" s="100">
        <f>K18</f>
        <v>982800</v>
      </c>
      <c r="L17" s="35"/>
      <c r="M17" s="35"/>
      <c r="N17" s="36"/>
      <c r="O17" s="37"/>
    </row>
    <row r="18" spans="1:17" s="34" customFormat="1" ht="30" outlineLevel="1" x14ac:dyDescent="0.2">
      <c r="A18" s="99" t="s">
        <v>34</v>
      </c>
      <c r="B18" s="98" t="s">
        <v>895</v>
      </c>
      <c r="C18" s="99" t="s">
        <v>223</v>
      </c>
      <c r="D18" s="98" t="s">
        <v>226</v>
      </c>
      <c r="E18" s="99"/>
      <c r="F18" s="98" t="s">
        <v>338</v>
      </c>
      <c r="G18" s="99" t="s">
        <v>763</v>
      </c>
      <c r="H18" s="99" t="s">
        <v>324</v>
      </c>
      <c r="I18" s="100">
        <f>SUM(L18:O18)</f>
        <v>982800</v>
      </c>
      <c r="J18" s="107">
        <v>982800</v>
      </c>
      <c r="K18" s="106">
        <v>982800</v>
      </c>
      <c r="L18" s="35">
        <v>982800</v>
      </c>
      <c r="M18" s="35"/>
      <c r="N18" s="36"/>
      <c r="O18" s="38"/>
      <c r="P18" s="36"/>
      <c r="Q18" s="36"/>
    </row>
    <row r="19" spans="1:17" ht="75" outlineLevel="2" x14ac:dyDescent="0.2">
      <c r="A19" s="99" t="s">
        <v>37</v>
      </c>
      <c r="B19" s="98" t="s">
        <v>24</v>
      </c>
      <c r="C19" s="99" t="s">
        <v>223</v>
      </c>
      <c r="D19" s="98" t="s">
        <v>226</v>
      </c>
      <c r="E19" s="99" t="s">
        <v>25</v>
      </c>
      <c r="F19" s="98" t="s">
        <v>227</v>
      </c>
      <c r="G19" s="99" t="s">
        <v>224</v>
      </c>
      <c r="H19" s="99" t="s">
        <v>224</v>
      </c>
      <c r="I19" s="100">
        <f t="shared" ref="I19:K20" si="2">I20</f>
        <v>17571200</v>
      </c>
      <c r="J19" s="105">
        <f t="shared" si="2"/>
        <v>17571200</v>
      </c>
      <c r="K19" s="105">
        <f t="shared" si="2"/>
        <v>17571200</v>
      </c>
      <c r="L19" s="35"/>
      <c r="M19" s="35"/>
      <c r="N19" s="36"/>
      <c r="O19" s="37"/>
    </row>
    <row r="20" spans="1:17" ht="30" outlineLevel="4" x14ac:dyDescent="0.2">
      <c r="A20" s="99" t="s">
        <v>40</v>
      </c>
      <c r="B20" s="98" t="s">
        <v>228</v>
      </c>
      <c r="C20" s="99" t="s">
        <v>223</v>
      </c>
      <c r="D20" s="98" t="s">
        <v>226</v>
      </c>
      <c r="E20" s="99" t="s">
        <v>25</v>
      </c>
      <c r="F20" s="98" t="s">
        <v>227</v>
      </c>
      <c r="G20" s="99" t="s">
        <v>761</v>
      </c>
      <c r="H20" s="99" t="s">
        <v>224</v>
      </c>
      <c r="I20" s="100">
        <f t="shared" si="2"/>
        <v>17571200</v>
      </c>
      <c r="J20" s="105">
        <f t="shared" si="2"/>
        <v>17571200</v>
      </c>
      <c r="K20" s="105">
        <f t="shared" si="2"/>
        <v>17571200</v>
      </c>
      <c r="L20" s="35"/>
      <c r="M20" s="35"/>
      <c r="N20" s="36"/>
      <c r="O20" s="37"/>
    </row>
    <row r="21" spans="1:17" ht="30" outlineLevel="5" x14ac:dyDescent="0.2">
      <c r="A21" s="99" t="s">
        <v>43</v>
      </c>
      <c r="B21" s="98" t="s">
        <v>229</v>
      </c>
      <c r="C21" s="99" t="s">
        <v>223</v>
      </c>
      <c r="D21" s="98" t="s">
        <v>226</v>
      </c>
      <c r="E21" s="99" t="s">
        <v>25</v>
      </c>
      <c r="F21" s="98" t="s">
        <v>227</v>
      </c>
      <c r="G21" s="99" t="s">
        <v>762</v>
      </c>
      <c r="H21" s="99" t="s">
        <v>224</v>
      </c>
      <c r="I21" s="100">
        <f>I22+I27+I32+I39</f>
        <v>17571200</v>
      </c>
      <c r="J21" s="105">
        <f>J22+J27+J32+J39</f>
        <v>17571200</v>
      </c>
      <c r="K21" s="105">
        <f>K22+K27+K32+K39</f>
        <v>17571200</v>
      </c>
      <c r="L21" s="35"/>
      <c r="M21" s="35"/>
      <c r="N21" s="36"/>
      <c r="O21" s="37"/>
    </row>
    <row r="22" spans="1:17" ht="135" outlineLevel="6" x14ac:dyDescent="0.2">
      <c r="A22" s="99" t="s">
        <v>46</v>
      </c>
      <c r="B22" s="103" t="s">
        <v>955</v>
      </c>
      <c r="C22" s="99" t="s">
        <v>223</v>
      </c>
      <c r="D22" s="98" t="s">
        <v>226</v>
      </c>
      <c r="E22" s="99" t="s">
        <v>25</v>
      </c>
      <c r="F22" s="98" t="s">
        <v>227</v>
      </c>
      <c r="G22" s="99" t="s">
        <v>764</v>
      </c>
      <c r="H22" s="99" t="s">
        <v>224</v>
      </c>
      <c r="I22" s="100">
        <f>I24+I26</f>
        <v>31100</v>
      </c>
      <c r="J22" s="100">
        <f>J24+J26</f>
        <v>31100</v>
      </c>
      <c r="K22" s="100">
        <f>K24+K26</f>
        <v>31100</v>
      </c>
      <c r="L22" s="39"/>
      <c r="M22" s="39"/>
      <c r="N22" s="36"/>
      <c r="O22" s="37"/>
    </row>
    <row r="23" spans="1:17" ht="90" outlineLevel="6" x14ac:dyDescent="0.2">
      <c r="A23" s="99" t="s">
        <v>51</v>
      </c>
      <c r="B23" s="103" t="s">
        <v>894</v>
      </c>
      <c r="C23" s="99" t="s">
        <v>223</v>
      </c>
      <c r="D23" s="98" t="s">
        <v>226</v>
      </c>
      <c r="E23" s="99" t="s">
        <v>25</v>
      </c>
      <c r="F23" s="98" t="s">
        <v>227</v>
      </c>
      <c r="G23" s="99" t="s">
        <v>764</v>
      </c>
      <c r="H23" s="99" t="s">
        <v>299</v>
      </c>
      <c r="I23" s="100">
        <f>I24</f>
        <v>29364</v>
      </c>
      <c r="J23" s="100">
        <f>J24</f>
        <v>29364</v>
      </c>
      <c r="K23" s="100">
        <f>K24</f>
        <v>29364</v>
      </c>
      <c r="L23" s="39"/>
      <c r="M23" s="39"/>
      <c r="N23" s="36"/>
      <c r="O23" s="37"/>
    </row>
    <row r="24" spans="1:17" ht="30" outlineLevel="7" x14ac:dyDescent="0.2">
      <c r="A24" s="99" t="s">
        <v>63</v>
      </c>
      <c r="B24" s="98" t="s">
        <v>895</v>
      </c>
      <c r="C24" s="99" t="s">
        <v>223</v>
      </c>
      <c r="D24" s="98" t="s">
        <v>226</v>
      </c>
      <c r="E24" s="99" t="s">
        <v>25</v>
      </c>
      <c r="F24" s="98" t="s">
        <v>227</v>
      </c>
      <c r="G24" s="99" t="s">
        <v>764</v>
      </c>
      <c r="H24" s="99" t="s">
        <v>324</v>
      </c>
      <c r="I24" s="100">
        <f>SUM(L24:O24)</f>
        <v>29364</v>
      </c>
      <c r="J24" s="107">
        <v>29364</v>
      </c>
      <c r="K24" s="106">
        <v>29364</v>
      </c>
      <c r="L24" s="35"/>
      <c r="M24" s="35"/>
      <c r="N24" s="36"/>
      <c r="O24" s="38">
        <v>29364</v>
      </c>
    </row>
    <row r="25" spans="1:17" ht="45" outlineLevel="7" x14ac:dyDescent="0.2">
      <c r="A25" s="99" t="s">
        <v>54</v>
      </c>
      <c r="B25" s="98" t="s">
        <v>896</v>
      </c>
      <c r="C25" s="99" t="s">
        <v>223</v>
      </c>
      <c r="D25" s="98" t="s">
        <v>226</v>
      </c>
      <c r="E25" s="99" t="s">
        <v>25</v>
      </c>
      <c r="F25" s="98" t="s">
        <v>227</v>
      </c>
      <c r="G25" s="99" t="s">
        <v>764</v>
      </c>
      <c r="H25" s="99" t="s">
        <v>423</v>
      </c>
      <c r="I25" s="100">
        <f>I26</f>
        <v>1736</v>
      </c>
      <c r="J25" s="100">
        <f>J26</f>
        <v>1736</v>
      </c>
      <c r="K25" s="100">
        <f>K26</f>
        <v>1736</v>
      </c>
      <c r="L25" s="35"/>
      <c r="M25" s="35"/>
      <c r="N25" s="36"/>
      <c r="O25" s="38"/>
    </row>
    <row r="26" spans="1:17" ht="45" outlineLevel="7" x14ac:dyDescent="0.2">
      <c r="A26" s="99" t="s">
        <v>57</v>
      </c>
      <c r="B26" s="98" t="s">
        <v>897</v>
      </c>
      <c r="C26" s="99" t="s">
        <v>223</v>
      </c>
      <c r="D26" s="98" t="s">
        <v>226</v>
      </c>
      <c r="E26" s="99" t="s">
        <v>25</v>
      </c>
      <c r="F26" s="98" t="s">
        <v>227</v>
      </c>
      <c r="G26" s="99" t="s">
        <v>764</v>
      </c>
      <c r="H26" s="99" t="s">
        <v>476</v>
      </c>
      <c r="I26" s="100">
        <f>SUM(L26:O26)</f>
        <v>1736</v>
      </c>
      <c r="J26" s="107">
        <v>1736</v>
      </c>
      <c r="K26" s="106">
        <v>1736</v>
      </c>
      <c r="L26" s="35"/>
      <c r="M26" s="35"/>
      <c r="N26" s="36"/>
      <c r="O26" s="38">
        <v>1736</v>
      </c>
      <c r="P26" s="36">
        <v>31100</v>
      </c>
      <c r="Q26" s="36">
        <v>31100</v>
      </c>
    </row>
    <row r="27" spans="1:17" ht="105" outlineLevel="6" x14ac:dyDescent="0.2">
      <c r="A27" s="99" t="s">
        <v>60</v>
      </c>
      <c r="B27" s="102" t="s">
        <v>956</v>
      </c>
      <c r="C27" s="99" t="s">
        <v>223</v>
      </c>
      <c r="D27" s="98" t="s">
        <v>226</v>
      </c>
      <c r="E27" s="99" t="s">
        <v>25</v>
      </c>
      <c r="F27" s="98" t="s">
        <v>227</v>
      </c>
      <c r="G27" s="99" t="s">
        <v>765</v>
      </c>
      <c r="H27" s="99" t="s">
        <v>224</v>
      </c>
      <c r="I27" s="100">
        <f>I29+I31</f>
        <v>467700</v>
      </c>
      <c r="J27" s="100">
        <f>J29+J31</f>
        <v>467700</v>
      </c>
      <c r="K27" s="100">
        <f>K29+K31</f>
        <v>467700</v>
      </c>
      <c r="L27" s="39"/>
      <c r="M27" s="39"/>
      <c r="N27" s="36"/>
      <c r="O27" s="37"/>
    </row>
    <row r="28" spans="1:17" ht="90" outlineLevel="6" x14ac:dyDescent="0.2">
      <c r="A28" s="99" t="s">
        <v>81</v>
      </c>
      <c r="B28" s="98" t="s">
        <v>894</v>
      </c>
      <c r="C28" s="99" t="s">
        <v>223</v>
      </c>
      <c r="D28" s="98" t="s">
        <v>226</v>
      </c>
      <c r="E28" s="99" t="s">
        <v>25</v>
      </c>
      <c r="F28" s="98" t="s">
        <v>227</v>
      </c>
      <c r="G28" s="99" t="s">
        <v>765</v>
      </c>
      <c r="H28" s="99" t="s">
        <v>299</v>
      </c>
      <c r="I28" s="100">
        <f>I29</f>
        <v>416937</v>
      </c>
      <c r="J28" s="100">
        <f>J29</f>
        <v>416937</v>
      </c>
      <c r="K28" s="100">
        <f>K29</f>
        <v>416937</v>
      </c>
      <c r="L28" s="39"/>
      <c r="M28" s="39"/>
      <c r="N28" s="36"/>
      <c r="O28" s="37"/>
    </row>
    <row r="29" spans="1:17" ht="30" outlineLevel="7" x14ac:dyDescent="0.2">
      <c r="A29" s="99" t="s">
        <v>66</v>
      </c>
      <c r="B29" s="98" t="s">
        <v>895</v>
      </c>
      <c r="C29" s="99" t="s">
        <v>223</v>
      </c>
      <c r="D29" s="98" t="s">
        <v>226</v>
      </c>
      <c r="E29" s="99" t="s">
        <v>25</v>
      </c>
      <c r="F29" s="98" t="s">
        <v>227</v>
      </c>
      <c r="G29" s="99" t="s">
        <v>765</v>
      </c>
      <c r="H29" s="99" t="s">
        <v>324</v>
      </c>
      <c r="I29" s="100">
        <f>SUM(L29:O29)</f>
        <v>416937</v>
      </c>
      <c r="J29" s="107">
        <v>416937</v>
      </c>
      <c r="K29" s="106">
        <v>416937</v>
      </c>
      <c r="L29" s="35"/>
      <c r="M29" s="35"/>
      <c r="N29" s="36"/>
      <c r="O29" s="38">
        <v>416937</v>
      </c>
    </row>
    <row r="30" spans="1:17" ht="45" outlineLevel="7" x14ac:dyDescent="0.2">
      <c r="A30" s="99" t="s">
        <v>89</v>
      </c>
      <c r="B30" s="98" t="s">
        <v>896</v>
      </c>
      <c r="C30" s="99" t="s">
        <v>223</v>
      </c>
      <c r="D30" s="98" t="s">
        <v>226</v>
      </c>
      <c r="E30" s="99" t="s">
        <v>25</v>
      </c>
      <c r="F30" s="98" t="s">
        <v>227</v>
      </c>
      <c r="G30" s="99" t="s">
        <v>765</v>
      </c>
      <c r="H30" s="99" t="s">
        <v>423</v>
      </c>
      <c r="I30" s="100">
        <f>I31</f>
        <v>50763</v>
      </c>
      <c r="J30" s="100">
        <f>J31</f>
        <v>50763</v>
      </c>
      <c r="K30" s="100">
        <f>K31</f>
        <v>50763</v>
      </c>
      <c r="L30" s="35"/>
      <c r="M30" s="35"/>
      <c r="N30" s="36"/>
      <c r="O30" s="38"/>
    </row>
    <row r="31" spans="1:17" ht="45" outlineLevel="7" x14ac:dyDescent="0.2">
      <c r="A31" s="99" t="s">
        <v>92</v>
      </c>
      <c r="B31" s="98" t="s">
        <v>897</v>
      </c>
      <c r="C31" s="99" t="s">
        <v>223</v>
      </c>
      <c r="D31" s="98" t="s">
        <v>226</v>
      </c>
      <c r="E31" s="99" t="s">
        <v>25</v>
      </c>
      <c r="F31" s="98" t="s">
        <v>227</v>
      </c>
      <c r="G31" s="99" t="s">
        <v>765</v>
      </c>
      <c r="H31" s="99" t="s">
        <v>476</v>
      </c>
      <c r="I31" s="100">
        <f>SUM(L31:O31)</f>
        <v>50763</v>
      </c>
      <c r="J31" s="107">
        <v>50763</v>
      </c>
      <c r="K31" s="106">
        <v>50763</v>
      </c>
      <c r="L31" s="35"/>
      <c r="M31" s="35"/>
      <c r="N31" s="36"/>
      <c r="O31" s="38">
        <v>50763</v>
      </c>
      <c r="P31" s="36">
        <v>467700</v>
      </c>
      <c r="Q31" s="36">
        <v>467700</v>
      </c>
    </row>
    <row r="32" spans="1:17" ht="60" outlineLevel="6" x14ac:dyDescent="0.2">
      <c r="A32" s="99" t="s">
        <v>95</v>
      </c>
      <c r="B32" s="98" t="s">
        <v>232</v>
      </c>
      <c r="C32" s="99" t="s">
        <v>223</v>
      </c>
      <c r="D32" s="98" t="s">
        <v>226</v>
      </c>
      <c r="E32" s="99" t="s">
        <v>25</v>
      </c>
      <c r="F32" s="98" t="s">
        <v>227</v>
      </c>
      <c r="G32" s="99" t="s">
        <v>766</v>
      </c>
      <c r="H32" s="99" t="s">
        <v>224</v>
      </c>
      <c r="I32" s="100">
        <f>I34+I36+I38</f>
        <v>14128400</v>
      </c>
      <c r="J32" s="100">
        <f>J34+J36+J38</f>
        <v>14128400</v>
      </c>
      <c r="K32" s="100">
        <f>K34+K36+K38</f>
        <v>14128400</v>
      </c>
      <c r="L32" s="39"/>
      <c r="M32" s="39"/>
      <c r="N32" s="36"/>
      <c r="O32" s="37"/>
    </row>
    <row r="33" spans="1:15" ht="90" outlineLevel="6" x14ac:dyDescent="0.2">
      <c r="A33" s="99" t="s">
        <v>98</v>
      </c>
      <c r="B33" s="98" t="s">
        <v>894</v>
      </c>
      <c r="C33" s="99" t="s">
        <v>223</v>
      </c>
      <c r="D33" s="98" t="s">
        <v>226</v>
      </c>
      <c r="E33" s="99" t="s">
        <v>25</v>
      </c>
      <c r="F33" s="98" t="s">
        <v>227</v>
      </c>
      <c r="G33" s="99" t="s">
        <v>766</v>
      </c>
      <c r="H33" s="99" t="s">
        <v>299</v>
      </c>
      <c r="I33" s="100">
        <f>I34</f>
        <v>10951400</v>
      </c>
      <c r="J33" s="100">
        <f>J34</f>
        <v>10951400</v>
      </c>
      <c r="K33" s="100">
        <f>K34</f>
        <v>10951400</v>
      </c>
      <c r="L33" s="39"/>
      <c r="M33" s="39"/>
      <c r="N33" s="36"/>
      <c r="O33" s="37"/>
    </row>
    <row r="34" spans="1:15" ht="30" outlineLevel="7" x14ac:dyDescent="0.2">
      <c r="A34" s="99" t="s">
        <v>101</v>
      </c>
      <c r="B34" s="98" t="s">
        <v>895</v>
      </c>
      <c r="C34" s="99" t="s">
        <v>223</v>
      </c>
      <c r="D34" s="98" t="s">
        <v>226</v>
      </c>
      <c r="E34" s="99" t="s">
        <v>25</v>
      </c>
      <c r="F34" s="98" t="s">
        <v>227</v>
      </c>
      <c r="G34" s="99" t="s">
        <v>766</v>
      </c>
      <c r="H34" s="99" t="s">
        <v>324</v>
      </c>
      <c r="I34" s="100">
        <f>SUM(L34:O34)</f>
        <v>10951400</v>
      </c>
      <c r="J34" s="107">
        <v>10951400</v>
      </c>
      <c r="K34" s="106">
        <v>10951400</v>
      </c>
      <c r="L34" s="35">
        <v>10951400</v>
      </c>
      <c r="M34" s="35"/>
      <c r="N34" s="36"/>
      <c r="O34" s="38"/>
    </row>
    <row r="35" spans="1:15" ht="45" outlineLevel="7" x14ac:dyDescent="0.2">
      <c r="A35" s="99" t="s">
        <v>104</v>
      </c>
      <c r="B35" s="98" t="s">
        <v>896</v>
      </c>
      <c r="C35" s="99" t="s">
        <v>223</v>
      </c>
      <c r="D35" s="98" t="s">
        <v>226</v>
      </c>
      <c r="E35" s="99" t="s">
        <v>25</v>
      </c>
      <c r="F35" s="98" t="s">
        <v>227</v>
      </c>
      <c r="G35" s="99" t="s">
        <v>766</v>
      </c>
      <c r="H35" s="99" t="s">
        <v>423</v>
      </c>
      <c r="I35" s="100">
        <f>I36</f>
        <v>3145000</v>
      </c>
      <c r="J35" s="100">
        <f>J36</f>
        <v>3145000</v>
      </c>
      <c r="K35" s="100">
        <f>K36</f>
        <v>3145000</v>
      </c>
      <c r="L35" s="35"/>
      <c r="M35" s="35"/>
      <c r="N35" s="36"/>
      <c r="O35" s="38"/>
    </row>
    <row r="36" spans="1:15" ht="45" outlineLevel="7" x14ac:dyDescent="0.2">
      <c r="A36" s="99" t="s">
        <v>116</v>
      </c>
      <c r="B36" s="98" t="s">
        <v>897</v>
      </c>
      <c r="C36" s="99" t="s">
        <v>223</v>
      </c>
      <c r="D36" s="98" t="s">
        <v>226</v>
      </c>
      <c r="E36" s="99" t="s">
        <v>25</v>
      </c>
      <c r="F36" s="98" t="s">
        <v>227</v>
      </c>
      <c r="G36" s="99" t="s">
        <v>766</v>
      </c>
      <c r="H36" s="99" t="s">
        <v>476</v>
      </c>
      <c r="I36" s="100">
        <f>SUM(L36:O36)</f>
        <v>3145000</v>
      </c>
      <c r="J36" s="107">
        <v>3145000</v>
      </c>
      <c r="K36" s="106">
        <v>3145000</v>
      </c>
      <c r="L36" s="35">
        <v>3145000</v>
      </c>
      <c r="M36" s="35"/>
      <c r="N36" s="36"/>
      <c r="O36" s="38"/>
    </row>
    <row r="37" spans="1:15" ht="15" outlineLevel="7" x14ac:dyDescent="0.2">
      <c r="A37" s="99" t="s">
        <v>119</v>
      </c>
      <c r="B37" s="98" t="s">
        <v>899</v>
      </c>
      <c r="C37" s="99" t="s">
        <v>223</v>
      </c>
      <c r="D37" s="98" t="s">
        <v>226</v>
      </c>
      <c r="E37" s="99" t="s">
        <v>25</v>
      </c>
      <c r="F37" s="98" t="s">
        <v>227</v>
      </c>
      <c r="G37" s="99" t="s">
        <v>766</v>
      </c>
      <c r="H37" s="99" t="s">
        <v>900</v>
      </c>
      <c r="I37" s="100">
        <f>I38</f>
        <v>32000</v>
      </c>
      <c r="J37" s="100">
        <f>J38</f>
        <v>32000</v>
      </c>
      <c r="K37" s="100">
        <f>K38</f>
        <v>32000</v>
      </c>
      <c r="L37" s="35"/>
      <c r="M37" s="35"/>
      <c r="N37" s="36"/>
      <c r="O37" s="38"/>
    </row>
    <row r="38" spans="1:15" ht="15" outlineLevel="7" x14ac:dyDescent="0.2">
      <c r="A38" s="99" t="s">
        <v>86</v>
      </c>
      <c r="B38" s="98" t="s">
        <v>901</v>
      </c>
      <c r="C38" s="99" t="s">
        <v>223</v>
      </c>
      <c r="D38" s="98" t="s">
        <v>226</v>
      </c>
      <c r="E38" s="99" t="s">
        <v>25</v>
      </c>
      <c r="F38" s="98" t="s">
        <v>227</v>
      </c>
      <c r="G38" s="99" t="s">
        <v>766</v>
      </c>
      <c r="H38" s="99" t="s">
        <v>902</v>
      </c>
      <c r="I38" s="100">
        <f>SUM(L38:O38)</f>
        <v>32000</v>
      </c>
      <c r="J38" s="107">
        <v>32000</v>
      </c>
      <c r="K38" s="106">
        <v>32000</v>
      </c>
      <c r="L38" s="35">
        <v>32000</v>
      </c>
      <c r="M38" s="35"/>
      <c r="N38" s="36"/>
      <c r="O38" s="38"/>
    </row>
    <row r="39" spans="1:15" ht="90" outlineLevel="6" x14ac:dyDescent="0.2">
      <c r="A39" s="99" t="s">
        <v>124</v>
      </c>
      <c r="B39" s="98" t="s">
        <v>964</v>
      </c>
      <c r="C39" s="99" t="s">
        <v>223</v>
      </c>
      <c r="D39" s="98" t="s">
        <v>226</v>
      </c>
      <c r="E39" s="99" t="s">
        <v>25</v>
      </c>
      <c r="F39" s="98" t="s">
        <v>227</v>
      </c>
      <c r="G39" s="99" t="s">
        <v>767</v>
      </c>
      <c r="H39" s="99" t="s">
        <v>224</v>
      </c>
      <c r="I39" s="100">
        <f>I41</f>
        <v>2944000</v>
      </c>
      <c r="J39" s="105">
        <f>J41</f>
        <v>2944000</v>
      </c>
      <c r="K39" s="105">
        <f>K41</f>
        <v>2944000</v>
      </c>
      <c r="L39" s="35"/>
      <c r="M39" s="35"/>
      <c r="N39" s="36"/>
      <c r="O39" s="37"/>
    </row>
    <row r="40" spans="1:15" ht="90" outlineLevel="6" x14ac:dyDescent="0.2">
      <c r="A40" s="99" t="s">
        <v>154</v>
      </c>
      <c r="B40" s="98" t="s">
        <v>894</v>
      </c>
      <c r="C40" s="99" t="s">
        <v>223</v>
      </c>
      <c r="D40" s="98" t="s">
        <v>226</v>
      </c>
      <c r="E40" s="99" t="s">
        <v>25</v>
      </c>
      <c r="F40" s="98" t="s">
        <v>227</v>
      </c>
      <c r="G40" s="99" t="s">
        <v>767</v>
      </c>
      <c r="H40" s="99" t="s">
        <v>299</v>
      </c>
      <c r="I40" s="100">
        <f>I41</f>
        <v>2944000</v>
      </c>
      <c r="J40" s="100">
        <f>J41</f>
        <v>2944000</v>
      </c>
      <c r="K40" s="100">
        <f>K41</f>
        <v>2944000</v>
      </c>
      <c r="L40" s="35"/>
      <c r="M40" s="35"/>
      <c r="N40" s="36"/>
      <c r="O40" s="37"/>
    </row>
    <row r="41" spans="1:15" ht="30" outlineLevel="7" x14ac:dyDescent="0.2">
      <c r="A41" s="99" t="s">
        <v>157</v>
      </c>
      <c r="B41" s="98" t="s">
        <v>895</v>
      </c>
      <c r="C41" s="99" t="s">
        <v>223</v>
      </c>
      <c r="D41" s="98" t="s">
        <v>226</v>
      </c>
      <c r="E41" s="99" t="s">
        <v>25</v>
      </c>
      <c r="F41" s="98" t="s">
        <v>227</v>
      </c>
      <c r="G41" s="99" t="s">
        <v>767</v>
      </c>
      <c r="H41" s="99" t="s">
        <v>324</v>
      </c>
      <c r="I41" s="100">
        <f>SUM(L41:O41)</f>
        <v>2944000</v>
      </c>
      <c r="J41" s="107">
        <v>2944000</v>
      </c>
      <c r="K41" s="106">
        <v>2944000</v>
      </c>
      <c r="L41" s="35">
        <v>2944000</v>
      </c>
      <c r="M41" s="35"/>
      <c r="N41" s="36"/>
      <c r="O41" s="38"/>
    </row>
    <row r="42" spans="1:15" ht="15" outlineLevel="2" x14ac:dyDescent="0.2">
      <c r="A42" s="99" t="s">
        <v>160</v>
      </c>
      <c r="B42" s="98" t="s">
        <v>35</v>
      </c>
      <c r="C42" s="99" t="s">
        <v>223</v>
      </c>
      <c r="D42" s="98" t="s">
        <v>226</v>
      </c>
      <c r="E42" s="99" t="s">
        <v>36</v>
      </c>
      <c r="F42" s="98" t="s">
        <v>43</v>
      </c>
      <c r="G42" s="99" t="s">
        <v>224</v>
      </c>
      <c r="H42" s="99" t="s">
        <v>224</v>
      </c>
      <c r="I42" s="100">
        <f>I43</f>
        <v>100000</v>
      </c>
      <c r="J42" s="105">
        <f t="shared" ref="J42:K44" si="3">J43</f>
        <v>100000</v>
      </c>
      <c r="K42" s="105">
        <f t="shared" si="3"/>
        <v>100000</v>
      </c>
      <c r="L42" s="35"/>
      <c r="M42" s="35"/>
      <c r="N42" s="36"/>
      <c r="O42" s="37"/>
    </row>
    <row r="43" spans="1:15" ht="30" outlineLevel="4" x14ac:dyDescent="0.2">
      <c r="A43" s="99" t="s">
        <v>163</v>
      </c>
      <c r="B43" s="98" t="s">
        <v>228</v>
      </c>
      <c r="C43" s="99" t="s">
        <v>223</v>
      </c>
      <c r="D43" s="98" t="s">
        <v>226</v>
      </c>
      <c r="E43" s="99" t="s">
        <v>36</v>
      </c>
      <c r="F43" s="98" t="s">
        <v>43</v>
      </c>
      <c r="G43" s="99" t="s">
        <v>761</v>
      </c>
      <c r="H43" s="99" t="s">
        <v>224</v>
      </c>
      <c r="I43" s="100">
        <f>I44</f>
        <v>100000</v>
      </c>
      <c r="J43" s="105">
        <f t="shared" si="3"/>
        <v>100000</v>
      </c>
      <c r="K43" s="105">
        <f t="shared" si="3"/>
        <v>100000</v>
      </c>
      <c r="L43" s="35"/>
      <c r="M43" s="35"/>
      <c r="N43" s="36"/>
      <c r="O43" s="37"/>
    </row>
    <row r="44" spans="1:15" ht="30" outlineLevel="5" x14ac:dyDescent="0.2">
      <c r="A44" s="99" t="s">
        <v>166</v>
      </c>
      <c r="B44" s="98" t="s">
        <v>229</v>
      </c>
      <c r="C44" s="99" t="s">
        <v>223</v>
      </c>
      <c r="D44" s="98" t="s">
        <v>226</v>
      </c>
      <c r="E44" s="99" t="s">
        <v>36</v>
      </c>
      <c r="F44" s="98" t="s">
        <v>43</v>
      </c>
      <c r="G44" s="99" t="s">
        <v>762</v>
      </c>
      <c r="H44" s="99" t="s">
        <v>224</v>
      </c>
      <c r="I44" s="100">
        <f>I45</f>
        <v>100000</v>
      </c>
      <c r="J44" s="105">
        <f t="shared" si="3"/>
        <v>100000</v>
      </c>
      <c r="K44" s="105">
        <f t="shared" si="3"/>
        <v>100000</v>
      </c>
      <c r="L44" s="35"/>
      <c r="M44" s="35"/>
      <c r="N44" s="36"/>
      <c r="O44" s="37"/>
    </row>
    <row r="45" spans="1:15" ht="60" outlineLevel="6" x14ac:dyDescent="0.2">
      <c r="A45" s="99" t="s">
        <v>169</v>
      </c>
      <c r="B45" s="98" t="s">
        <v>236</v>
      </c>
      <c r="C45" s="99" t="s">
        <v>223</v>
      </c>
      <c r="D45" s="98" t="s">
        <v>226</v>
      </c>
      <c r="E45" s="99" t="s">
        <v>36</v>
      </c>
      <c r="F45" s="98" t="s">
        <v>43</v>
      </c>
      <c r="G45" s="99" t="s">
        <v>878</v>
      </c>
      <c r="H45" s="99" t="s">
        <v>224</v>
      </c>
      <c r="I45" s="100">
        <f>I47</f>
        <v>100000</v>
      </c>
      <c r="J45" s="105">
        <f>J47</f>
        <v>100000</v>
      </c>
      <c r="K45" s="105">
        <f>K47</f>
        <v>100000</v>
      </c>
      <c r="L45" s="35"/>
      <c r="M45" s="35"/>
      <c r="N45" s="36"/>
      <c r="O45" s="37"/>
    </row>
    <row r="46" spans="1:15" ht="15" outlineLevel="6" x14ac:dyDescent="0.2">
      <c r="A46" s="99" t="s">
        <v>172</v>
      </c>
      <c r="B46" s="98" t="s">
        <v>899</v>
      </c>
      <c r="C46" s="99" t="s">
        <v>223</v>
      </c>
      <c r="D46" s="98" t="s">
        <v>226</v>
      </c>
      <c r="E46" s="99" t="s">
        <v>36</v>
      </c>
      <c r="F46" s="98" t="s">
        <v>43</v>
      </c>
      <c r="G46" s="99" t="s">
        <v>878</v>
      </c>
      <c r="H46" s="99" t="s">
        <v>900</v>
      </c>
      <c r="I46" s="100">
        <f>I47</f>
        <v>100000</v>
      </c>
      <c r="J46" s="100">
        <f>J47</f>
        <v>100000</v>
      </c>
      <c r="K46" s="100">
        <f>K47</f>
        <v>100000</v>
      </c>
      <c r="L46" s="35"/>
      <c r="M46" s="35"/>
      <c r="N46" s="36"/>
      <c r="O46" s="37"/>
    </row>
    <row r="47" spans="1:15" ht="15" outlineLevel="7" x14ac:dyDescent="0.2">
      <c r="A47" s="99" t="s">
        <v>178</v>
      </c>
      <c r="B47" s="98" t="s">
        <v>238</v>
      </c>
      <c r="C47" s="99" t="s">
        <v>223</v>
      </c>
      <c r="D47" s="98" t="s">
        <v>226</v>
      </c>
      <c r="E47" s="99" t="s">
        <v>36</v>
      </c>
      <c r="F47" s="98" t="s">
        <v>43</v>
      </c>
      <c r="G47" s="99" t="s">
        <v>878</v>
      </c>
      <c r="H47" s="99" t="s">
        <v>237</v>
      </c>
      <c r="I47" s="100">
        <f>SUM(L47:O47)</f>
        <v>100000</v>
      </c>
      <c r="J47" s="107">
        <v>100000</v>
      </c>
      <c r="K47" s="106">
        <v>100000</v>
      </c>
      <c r="L47" s="35">
        <v>100000</v>
      </c>
      <c r="M47" s="35"/>
      <c r="N47" s="36"/>
      <c r="O47" s="38"/>
    </row>
    <row r="48" spans="1:15" ht="15" outlineLevel="2" x14ac:dyDescent="0.2">
      <c r="A48" s="99" t="s">
        <v>107</v>
      </c>
      <c r="B48" s="98" t="s">
        <v>38</v>
      </c>
      <c r="C48" s="99" t="s">
        <v>223</v>
      </c>
      <c r="D48" s="98" t="s">
        <v>226</v>
      </c>
      <c r="E48" s="99" t="s">
        <v>39</v>
      </c>
      <c r="F48" s="98" t="s">
        <v>51</v>
      </c>
      <c r="G48" s="99" t="s">
        <v>224</v>
      </c>
      <c r="H48" s="99" t="s">
        <v>224</v>
      </c>
      <c r="I48" s="100">
        <f>I49+I54+I61+I80</f>
        <v>8100000</v>
      </c>
      <c r="J48" s="105">
        <f>J49+J54+J61+J80</f>
        <v>8100000</v>
      </c>
      <c r="K48" s="105">
        <f>K49+K54+K61+K80</f>
        <v>8100000</v>
      </c>
      <c r="L48" s="35"/>
      <c r="M48" s="35"/>
      <c r="N48" s="36"/>
      <c r="O48" s="37"/>
    </row>
    <row r="49" spans="1:15" ht="45" outlineLevel="4" x14ac:dyDescent="0.2">
      <c r="A49" s="99" t="s">
        <v>110</v>
      </c>
      <c r="B49" s="98" t="s">
        <v>239</v>
      </c>
      <c r="C49" s="99" t="s">
        <v>223</v>
      </c>
      <c r="D49" s="98" t="s">
        <v>226</v>
      </c>
      <c r="E49" s="99" t="s">
        <v>39</v>
      </c>
      <c r="F49" s="98" t="s">
        <v>51</v>
      </c>
      <c r="G49" s="99" t="s">
        <v>800</v>
      </c>
      <c r="H49" s="99" t="s">
        <v>224</v>
      </c>
      <c r="I49" s="100">
        <f t="shared" ref="I49:K50" si="4">I50</f>
        <v>7000</v>
      </c>
      <c r="J49" s="105">
        <f t="shared" si="4"/>
        <v>7000</v>
      </c>
      <c r="K49" s="105">
        <f t="shared" si="4"/>
        <v>7000</v>
      </c>
      <c r="L49" s="35"/>
      <c r="M49" s="35"/>
      <c r="N49" s="36"/>
      <c r="O49" s="37"/>
    </row>
    <row r="50" spans="1:15" ht="105" outlineLevel="5" x14ac:dyDescent="0.2">
      <c r="A50" s="99" t="s">
        <v>113</v>
      </c>
      <c r="B50" s="103" t="s">
        <v>240</v>
      </c>
      <c r="C50" s="99" t="s">
        <v>223</v>
      </c>
      <c r="D50" s="98" t="s">
        <v>226</v>
      </c>
      <c r="E50" s="99" t="s">
        <v>39</v>
      </c>
      <c r="F50" s="98" t="s">
        <v>51</v>
      </c>
      <c r="G50" s="99" t="s">
        <v>801</v>
      </c>
      <c r="H50" s="99" t="s">
        <v>224</v>
      </c>
      <c r="I50" s="100">
        <f t="shared" si="4"/>
        <v>7000</v>
      </c>
      <c r="J50" s="105">
        <f t="shared" si="4"/>
        <v>7000</v>
      </c>
      <c r="K50" s="105">
        <f t="shared" si="4"/>
        <v>7000</v>
      </c>
      <c r="L50" s="35"/>
      <c r="M50" s="35"/>
      <c r="N50" s="36"/>
      <c r="O50" s="37"/>
    </row>
    <row r="51" spans="1:15" ht="135" outlineLevel="6" x14ac:dyDescent="0.2">
      <c r="A51" s="99" t="s">
        <v>200</v>
      </c>
      <c r="B51" s="103" t="s">
        <v>241</v>
      </c>
      <c r="C51" s="99" t="s">
        <v>223</v>
      </c>
      <c r="D51" s="98" t="s">
        <v>226</v>
      </c>
      <c r="E51" s="99" t="s">
        <v>39</v>
      </c>
      <c r="F51" s="98" t="s">
        <v>51</v>
      </c>
      <c r="G51" s="99" t="s">
        <v>802</v>
      </c>
      <c r="H51" s="99" t="s">
        <v>224</v>
      </c>
      <c r="I51" s="100">
        <f>I53</f>
        <v>7000</v>
      </c>
      <c r="J51" s="105">
        <f>J53</f>
        <v>7000</v>
      </c>
      <c r="K51" s="105">
        <f>K53</f>
        <v>7000</v>
      </c>
      <c r="L51" s="35"/>
      <c r="M51" s="35"/>
      <c r="N51" s="36"/>
      <c r="O51" s="37"/>
    </row>
    <row r="52" spans="1:15" ht="45" outlineLevel="6" x14ac:dyDescent="0.2">
      <c r="A52" s="99" t="s">
        <v>203</v>
      </c>
      <c r="B52" s="103" t="s">
        <v>896</v>
      </c>
      <c r="C52" s="99" t="s">
        <v>223</v>
      </c>
      <c r="D52" s="98" t="s">
        <v>226</v>
      </c>
      <c r="E52" s="99" t="s">
        <v>39</v>
      </c>
      <c r="F52" s="98" t="s">
        <v>51</v>
      </c>
      <c r="G52" s="99" t="s">
        <v>802</v>
      </c>
      <c r="H52" s="99" t="s">
        <v>423</v>
      </c>
      <c r="I52" s="100">
        <f>I53</f>
        <v>7000</v>
      </c>
      <c r="J52" s="100">
        <f>J53</f>
        <v>7000</v>
      </c>
      <c r="K52" s="100">
        <f>K53</f>
        <v>7000</v>
      </c>
      <c r="L52" s="35"/>
      <c r="M52" s="35"/>
      <c r="N52" s="36"/>
      <c r="O52" s="37"/>
    </row>
    <row r="53" spans="1:15" ht="45" outlineLevel="7" x14ac:dyDescent="0.2">
      <c r="A53" s="99" t="s">
        <v>204</v>
      </c>
      <c r="B53" s="98" t="s">
        <v>897</v>
      </c>
      <c r="C53" s="99" t="s">
        <v>223</v>
      </c>
      <c r="D53" s="98" t="s">
        <v>226</v>
      </c>
      <c r="E53" s="99" t="s">
        <v>39</v>
      </c>
      <c r="F53" s="98" t="s">
        <v>51</v>
      </c>
      <c r="G53" s="99" t="s">
        <v>802</v>
      </c>
      <c r="H53" s="99" t="s">
        <v>476</v>
      </c>
      <c r="I53" s="100">
        <f>SUM(L53:O53)</f>
        <v>7000</v>
      </c>
      <c r="J53" s="107">
        <v>7000</v>
      </c>
      <c r="K53" s="106">
        <v>7000</v>
      </c>
      <c r="L53" s="35">
        <v>7000</v>
      </c>
      <c r="M53" s="35"/>
      <c r="N53" s="36"/>
      <c r="O53" s="38"/>
    </row>
    <row r="54" spans="1:15" ht="30" outlineLevel="4" x14ac:dyDescent="0.2">
      <c r="A54" s="99" t="s">
        <v>205</v>
      </c>
      <c r="B54" s="98" t="s">
        <v>242</v>
      </c>
      <c r="C54" s="99" t="s">
        <v>223</v>
      </c>
      <c r="D54" s="98" t="s">
        <v>226</v>
      </c>
      <c r="E54" s="99" t="s">
        <v>39</v>
      </c>
      <c r="F54" s="98" t="s">
        <v>51</v>
      </c>
      <c r="G54" s="99" t="s">
        <v>850</v>
      </c>
      <c r="H54" s="99" t="s">
        <v>224</v>
      </c>
      <c r="I54" s="100">
        <f t="shared" ref="I54:K55" si="5">I55</f>
        <v>7245000</v>
      </c>
      <c r="J54" s="105">
        <f t="shared" si="5"/>
        <v>7245000</v>
      </c>
      <c r="K54" s="105">
        <f t="shared" si="5"/>
        <v>7245000</v>
      </c>
      <c r="L54" s="35"/>
      <c r="M54" s="35"/>
      <c r="N54" s="36"/>
      <c r="O54" s="37"/>
    </row>
    <row r="55" spans="1:15" ht="60" outlineLevel="5" x14ac:dyDescent="0.2">
      <c r="A55" s="99" t="s">
        <v>127</v>
      </c>
      <c r="B55" s="98" t="s">
        <v>243</v>
      </c>
      <c r="C55" s="99" t="s">
        <v>223</v>
      </c>
      <c r="D55" s="98" t="s">
        <v>226</v>
      </c>
      <c r="E55" s="99" t="s">
        <v>39</v>
      </c>
      <c r="F55" s="98" t="s">
        <v>51</v>
      </c>
      <c r="G55" s="99" t="s">
        <v>851</v>
      </c>
      <c r="H55" s="99" t="s">
        <v>224</v>
      </c>
      <c r="I55" s="100">
        <f t="shared" si="5"/>
        <v>7245000</v>
      </c>
      <c r="J55" s="105">
        <f t="shared" si="5"/>
        <v>7245000</v>
      </c>
      <c r="K55" s="105">
        <f t="shared" si="5"/>
        <v>7245000</v>
      </c>
      <c r="L55" s="35"/>
      <c r="M55" s="35"/>
      <c r="N55" s="36"/>
      <c r="O55" s="37"/>
    </row>
    <row r="56" spans="1:15" ht="90" outlineLevel="6" x14ac:dyDescent="0.2">
      <c r="A56" s="99" t="s">
        <v>130</v>
      </c>
      <c r="B56" s="98" t="s">
        <v>244</v>
      </c>
      <c r="C56" s="99" t="s">
        <v>223</v>
      </c>
      <c r="D56" s="98" t="s">
        <v>226</v>
      </c>
      <c r="E56" s="99" t="s">
        <v>39</v>
      </c>
      <c r="F56" s="98" t="s">
        <v>51</v>
      </c>
      <c r="G56" s="99" t="s">
        <v>852</v>
      </c>
      <c r="H56" s="99" t="s">
        <v>224</v>
      </c>
      <c r="I56" s="100">
        <f>I58+I60</f>
        <v>7245000</v>
      </c>
      <c r="J56" s="100">
        <f>J58+J60</f>
        <v>7245000</v>
      </c>
      <c r="K56" s="100">
        <f>K58+K60</f>
        <v>7245000</v>
      </c>
      <c r="L56" s="35"/>
      <c r="M56" s="35"/>
      <c r="N56" s="36"/>
      <c r="O56" s="37"/>
    </row>
    <row r="57" spans="1:15" ht="90" outlineLevel="6" x14ac:dyDescent="0.2">
      <c r="A57" s="99" t="s">
        <v>133</v>
      </c>
      <c r="B57" s="98" t="s">
        <v>894</v>
      </c>
      <c r="C57" s="99" t="s">
        <v>223</v>
      </c>
      <c r="D57" s="98" t="s">
        <v>226</v>
      </c>
      <c r="E57" s="99" t="s">
        <v>39</v>
      </c>
      <c r="F57" s="98" t="s">
        <v>51</v>
      </c>
      <c r="G57" s="99" t="s">
        <v>852</v>
      </c>
      <c r="H57" s="99" t="s">
        <v>299</v>
      </c>
      <c r="I57" s="100">
        <f>I58</f>
        <v>7003000</v>
      </c>
      <c r="J57" s="100">
        <f>J58</f>
        <v>7003000</v>
      </c>
      <c r="K57" s="100">
        <f>K58</f>
        <v>7003000</v>
      </c>
      <c r="L57" s="35"/>
      <c r="M57" s="35"/>
      <c r="N57" s="36"/>
      <c r="O57" s="37"/>
    </row>
    <row r="58" spans="1:15" ht="30" outlineLevel="7" x14ac:dyDescent="0.2">
      <c r="A58" s="99" t="s">
        <v>136</v>
      </c>
      <c r="B58" s="98" t="s">
        <v>904</v>
      </c>
      <c r="C58" s="99" t="s">
        <v>223</v>
      </c>
      <c r="D58" s="98" t="s">
        <v>226</v>
      </c>
      <c r="E58" s="99" t="s">
        <v>39</v>
      </c>
      <c r="F58" s="98" t="s">
        <v>51</v>
      </c>
      <c r="G58" s="99" t="s">
        <v>852</v>
      </c>
      <c r="H58" s="99" t="s">
        <v>314</v>
      </c>
      <c r="I58" s="100">
        <f>SUM(L58:O58)</f>
        <v>7003000</v>
      </c>
      <c r="J58" s="107">
        <v>7003000</v>
      </c>
      <c r="K58" s="106">
        <v>7003000</v>
      </c>
      <c r="L58" s="35">
        <v>7003000</v>
      </c>
      <c r="M58" s="35"/>
      <c r="N58" s="36"/>
      <c r="O58" s="38"/>
    </row>
    <row r="59" spans="1:15" ht="45" outlineLevel="7" x14ac:dyDescent="0.2">
      <c r="A59" s="99" t="s">
        <v>139</v>
      </c>
      <c r="B59" s="98" t="s">
        <v>896</v>
      </c>
      <c r="C59" s="99" t="s">
        <v>223</v>
      </c>
      <c r="D59" s="98" t="s">
        <v>226</v>
      </c>
      <c r="E59" s="99" t="s">
        <v>39</v>
      </c>
      <c r="F59" s="98" t="s">
        <v>51</v>
      </c>
      <c r="G59" s="99" t="s">
        <v>852</v>
      </c>
      <c r="H59" s="99" t="s">
        <v>423</v>
      </c>
      <c r="I59" s="100">
        <f>I60</f>
        <v>242000</v>
      </c>
      <c r="J59" s="100">
        <f>J60</f>
        <v>242000</v>
      </c>
      <c r="K59" s="100">
        <f>K60</f>
        <v>242000</v>
      </c>
      <c r="L59" s="35"/>
      <c r="M59" s="35"/>
      <c r="N59" s="36"/>
      <c r="O59" s="38"/>
    </row>
    <row r="60" spans="1:15" ht="45" outlineLevel="7" x14ac:dyDescent="0.2">
      <c r="A60" s="99" t="s">
        <v>142</v>
      </c>
      <c r="B60" s="98" t="s">
        <v>897</v>
      </c>
      <c r="C60" s="99" t="s">
        <v>223</v>
      </c>
      <c r="D60" s="98" t="s">
        <v>226</v>
      </c>
      <c r="E60" s="99" t="s">
        <v>39</v>
      </c>
      <c r="F60" s="98" t="s">
        <v>51</v>
      </c>
      <c r="G60" s="99" t="s">
        <v>852</v>
      </c>
      <c r="H60" s="99" t="s">
        <v>476</v>
      </c>
      <c r="I60" s="100">
        <f>SUM(L60:O60)</f>
        <v>242000</v>
      </c>
      <c r="J60" s="107">
        <v>242000</v>
      </c>
      <c r="K60" s="106">
        <v>242000</v>
      </c>
      <c r="L60" s="35">
        <v>242000</v>
      </c>
      <c r="M60" s="35"/>
      <c r="N60" s="36"/>
      <c r="O60" s="38"/>
    </row>
    <row r="61" spans="1:15" ht="45" outlineLevel="4" x14ac:dyDescent="0.2">
      <c r="A61" s="99" t="s">
        <v>145</v>
      </c>
      <c r="B61" s="98" t="s">
        <v>247</v>
      </c>
      <c r="C61" s="99" t="s">
        <v>223</v>
      </c>
      <c r="D61" s="98" t="s">
        <v>226</v>
      </c>
      <c r="E61" s="99" t="s">
        <v>39</v>
      </c>
      <c r="F61" s="98" t="s">
        <v>51</v>
      </c>
      <c r="G61" s="99" t="s">
        <v>861</v>
      </c>
      <c r="H61" s="99" t="s">
        <v>224</v>
      </c>
      <c r="I61" s="100">
        <f>I62+I66+I70</f>
        <v>515000</v>
      </c>
      <c r="J61" s="105">
        <f>J62+J66+J70</f>
        <v>515000</v>
      </c>
      <c r="K61" s="105">
        <f>K62+K66+K70</f>
        <v>515000</v>
      </c>
      <c r="L61" s="35"/>
      <c r="M61" s="35"/>
      <c r="N61" s="36"/>
      <c r="O61" s="37"/>
    </row>
    <row r="62" spans="1:15" ht="90" outlineLevel="5" x14ac:dyDescent="0.2">
      <c r="A62" s="99" t="s">
        <v>148</v>
      </c>
      <c r="B62" s="98" t="s">
        <v>248</v>
      </c>
      <c r="C62" s="99" t="s">
        <v>223</v>
      </c>
      <c r="D62" s="98" t="s">
        <v>226</v>
      </c>
      <c r="E62" s="99" t="s">
        <v>39</v>
      </c>
      <c r="F62" s="98" t="s">
        <v>51</v>
      </c>
      <c r="G62" s="99" t="s">
        <v>862</v>
      </c>
      <c r="H62" s="99" t="s">
        <v>224</v>
      </c>
      <c r="I62" s="100">
        <f>I63</f>
        <v>5000</v>
      </c>
      <c r="J62" s="105">
        <f>J63</f>
        <v>5000</v>
      </c>
      <c r="K62" s="105">
        <f>K63</f>
        <v>5000</v>
      </c>
      <c r="L62" s="35"/>
      <c r="M62" s="35"/>
      <c r="N62" s="36"/>
      <c r="O62" s="37"/>
    </row>
    <row r="63" spans="1:15" ht="120" outlineLevel="6" x14ac:dyDescent="0.2">
      <c r="A63" s="99" t="s">
        <v>151</v>
      </c>
      <c r="B63" s="103" t="s">
        <v>249</v>
      </c>
      <c r="C63" s="99" t="s">
        <v>223</v>
      </c>
      <c r="D63" s="98" t="s">
        <v>226</v>
      </c>
      <c r="E63" s="99" t="s">
        <v>39</v>
      </c>
      <c r="F63" s="98" t="s">
        <v>51</v>
      </c>
      <c r="G63" s="99" t="s">
        <v>863</v>
      </c>
      <c r="H63" s="99" t="s">
        <v>224</v>
      </c>
      <c r="I63" s="100">
        <f>I65</f>
        <v>5000</v>
      </c>
      <c r="J63" s="105">
        <f>J65</f>
        <v>5000</v>
      </c>
      <c r="K63" s="105">
        <f>K65</f>
        <v>5000</v>
      </c>
      <c r="L63" s="35"/>
      <c r="M63" s="35"/>
      <c r="N63" s="36"/>
      <c r="O63" s="37"/>
    </row>
    <row r="64" spans="1:15" ht="45" outlineLevel="6" x14ac:dyDescent="0.2">
      <c r="A64" s="99" t="s">
        <v>206</v>
      </c>
      <c r="B64" s="103" t="s">
        <v>896</v>
      </c>
      <c r="C64" s="99" t="s">
        <v>223</v>
      </c>
      <c r="D64" s="98" t="s">
        <v>226</v>
      </c>
      <c r="E64" s="99" t="s">
        <v>39</v>
      </c>
      <c r="F64" s="98" t="s">
        <v>51</v>
      </c>
      <c r="G64" s="99" t="s">
        <v>863</v>
      </c>
      <c r="H64" s="99" t="s">
        <v>423</v>
      </c>
      <c r="I64" s="100">
        <f>I65</f>
        <v>5000</v>
      </c>
      <c r="J64" s="100">
        <f>J65</f>
        <v>5000</v>
      </c>
      <c r="K64" s="100">
        <f>K65</f>
        <v>5000</v>
      </c>
      <c r="L64" s="35"/>
      <c r="M64" s="35"/>
      <c r="N64" s="36"/>
      <c r="O64" s="37"/>
    </row>
    <row r="65" spans="1:15" ht="45" outlineLevel="7" x14ac:dyDescent="0.2">
      <c r="A65" s="99" t="s">
        <v>207</v>
      </c>
      <c r="B65" s="98" t="s">
        <v>897</v>
      </c>
      <c r="C65" s="99" t="s">
        <v>223</v>
      </c>
      <c r="D65" s="98" t="s">
        <v>226</v>
      </c>
      <c r="E65" s="99" t="s">
        <v>39</v>
      </c>
      <c r="F65" s="98" t="s">
        <v>51</v>
      </c>
      <c r="G65" s="99" t="s">
        <v>863</v>
      </c>
      <c r="H65" s="99" t="s">
        <v>476</v>
      </c>
      <c r="I65" s="100">
        <f>SUM(L65:O65)</f>
        <v>5000</v>
      </c>
      <c r="J65" s="107">
        <v>5000</v>
      </c>
      <c r="K65" s="106">
        <v>5000</v>
      </c>
      <c r="L65" s="35">
        <v>5000</v>
      </c>
      <c r="M65" s="35"/>
      <c r="N65" s="36"/>
      <c r="O65" s="38"/>
    </row>
    <row r="66" spans="1:15" ht="75" outlineLevel="5" x14ac:dyDescent="0.2">
      <c r="A66" s="99" t="s">
        <v>208</v>
      </c>
      <c r="B66" s="98" t="s">
        <v>250</v>
      </c>
      <c r="C66" s="99" t="s">
        <v>223</v>
      </c>
      <c r="D66" s="98" t="s">
        <v>226</v>
      </c>
      <c r="E66" s="99" t="s">
        <v>39</v>
      </c>
      <c r="F66" s="98" t="s">
        <v>51</v>
      </c>
      <c r="G66" s="99" t="s">
        <v>864</v>
      </c>
      <c r="H66" s="99" t="s">
        <v>224</v>
      </c>
      <c r="I66" s="100">
        <f>I67</f>
        <v>5000</v>
      </c>
      <c r="J66" s="105">
        <f>J67</f>
        <v>5000</v>
      </c>
      <c r="K66" s="105">
        <f>K67</f>
        <v>5000</v>
      </c>
      <c r="L66" s="35"/>
      <c r="M66" s="35"/>
      <c r="N66" s="36"/>
      <c r="O66" s="37"/>
    </row>
    <row r="67" spans="1:15" ht="90" outlineLevel="6" x14ac:dyDescent="0.2">
      <c r="A67" s="99" t="s">
        <v>209</v>
      </c>
      <c r="B67" s="98" t="s">
        <v>251</v>
      </c>
      <c r="C67" s="99" t="s">
        <v>223</v>
      </c>
      <c r="D67" s="98" t="s">
        <v>226</v>
      </c>
      <c r="E67" s="99" t="s">
        <v>39</v>
      </c>
      <c r="F67" s="98" t="s">
        <v>51</v>
      </c>
      <c r="G67" s="99" t="s">
        <v>865</v>
      </c>
      <c r="H67" s="99" t="s">
        <v>224</v>
      </c>
      <c r="I67" s="100">
        <f>I69</f>
        <v>5000</v>
      </c>
      <c r="J67" s="105">
        <f>J69</f>
        <v>5000</v>
      </c>
      <c r="K67" s="105">
        <f>K69</f>
        <v>5000</v>
      </c>
      <c r="L67" s="35"/>
      <c r="M67" s="35"/>
      <c r="N67" s="36"/>
      <c r="O67" s="37"/>
    </row>
    <row r="68" spans="1:15" ht="45" outlineLevel="6" x14ac:dyDescent="0.2">
      <c r="A68" s="99" t="s">
        <v>210</v>
      </c>
      <c r="B68" s="98" t="s">
        <v>896</v>
      </c>
      <c r="C68" s="99" t="s">
        <v>223</v>
      </c>
      <c r="D68" s="98" t="s">
        <v>226</v>
      </c>
      <c r="E68" s="99" t="s">
        <v>39</v>
      </c>
      <c r="F68" s="98" t="s">
        <v>51</v>
      </c>
      <c r="G68" s="99" t="s">
        <v>865</v>
      </c>
      <c r="H68" s="99" t="s">
        <v>423</v>
      </c>
      <c r="I68" s="100">
        <f>I69</f>
        <v>5000</v>
      </c>
      <c r="J68" s="100">
        <f>J69</f>
        <v>5000</v>
      </c>
      <c r="K68" s="100">
        <f>K69</f>
        <v>5000</v>
      </c>
      <c r="L68" s="35"/>
      <c r="M68" s="35"/>
      <c r="N68" s="36"/>
      <c r="O68" s="37"/>
    </row>
    <row r="69" spans="1:15" ht="45" outlineLevel="7" x14ac:dyDescent="0.2">
      <c r="A69" s="99" t="s">
        <v>211</v>
      </c>
      <c r="B69" s="98" t="s">
        <v>897</v>
      </c>
      <c r="C69" s="99" t="s">
        <v>223</v>
      </c>
      <c r="D69" s="98" t="s">
        <v>226</v>
      </c>
      <c r="E69" s="99" t="s">
        <v>39</v>
      </c>
      <c r="F69" s="98" t="s">
        <v>51</v>
      </c>
      <c r="G69" s="99" t="s">
        <v>865</v>
      </c>
      <c r="H69" s="99" t="s">
        <v>476</v>
      </c>
      <c r="I69" s="100">
        <f>SUM(L69:O69)</f>
        <v>5000</v>
      </c>
      <c r="J69" s="107">
        <v>5000</v>
      </c>
      <c r="K69" s="106">
        <v>5000</v>
      </c>
      <c r="L69" s="35">
        <v>5000</v>
      </c>
      <c r="M69" s="35"/>
      <c r="N69" s="36"/>
      <c r="O69" s="38"/>
    </row>
    <row r="70" spans="1:15" ht="75" outlineLevel="5" x14ac:dyDescent="0.2">
      <c r="A70" s="99" t="s">
        <v>212</v>
      </c>
      <c r="B70" s="98" t="s">
        <v>252</v>
      </c>
      <c r="C70" s="99" t="s">
        <v>223</v>
      </c>
      <c r="D70" s="98" t="s">
        <v>226</v>
      </c>
      <c r="E70" s="99" t="s">
        <v>39</v>
      </c>
      <c r="F70" s="98" t="s">
        <v>51</v>
      </c>
      <c r="G70" s="99" t="s">
        <v>866</v>
      </c>
      <c r="H70" s="99" t="s">
        <v>224</v>
      </c>
      <c r="I70" s="100">
        <f>I71+I74+I77</f>
        <v>505000</v>
      </c>
      <c r="J70" s="105">
        <f>J71+J74+J77</f>
        <v>505000</v>
      </c>
      <c r="K70" s="105">
        <f>K71+K74+K77</f>
        <v>505000</v>
      </c>
      <c r="L70" s="35"/>
      <c r="M70" s="35"/>
      <c r="N70" s="36"/>
      <c r="O70" s="37"/>
    </row>
    <row r="71" spans="1:15" ht="105" outlineLevel="6" x14ac:dyDescent="0.2">
      <c r="A71" s="99" t="s">
        <v>175</v>
      </c>
      <c r="B71" s="98" t="s">
        <v>253</v>
      </c>
      <c r="C71" s="99" t="s">
        <v>223</v>
      </c>
      <c r="D71" s="98" t="s">
        <v>226</v>
      </c>
      <c r="E71" s="99" t="s">
        <v>39</v>
      </c>
      <c r="F71" s="98" t="s">
        <v>51</v>
      </c>
      <c r="G71" s="99" t="s">
        <v>867</v>
      </c>
      <c r="H71" s="99" t="s">
        <v>224</v>
      </c>
      <c r="I71" s="100">
        <f>I73</f>
        <v>50000</v>
      </c>
      <c r="J71" s="105">
        <f>J73</f>
        <v>50000</v>
      </c>
      <c r="K71" s="105">
        <f>K73</f>
        <v>50000</v>
      </c>
      <c r="L71" s="35"/>
      <c r="M71" s="35"/>
      <c r="N71" s="36"/>
      <c r="O71" s="37"/>
    </row>
    <row r="72" spans="1:15" ht="45" outlineLevel="6" x14ac:dyDescent="0.2">
      <c r="A72" s="99" t="s">
        <v>213</v>
      </c>
      <c r="B72" s="98" t="s">
        <v>896</v>
      </c>
      <c r="C72" s="99" t="s">
        <v>223</v>
      </c>
      <c r="D72" s="98" t="s">
        <v>226</v>
      </c>
      <c r="E72" s="99" t="s">
        <v>39</v>
      </c>
      <c r="F72" s="98" t="s">
        <v>51</v>
      </c>
      <c r="G72" s="99" t="s">
        <v>867</v>
      </c>
      <c r="H72" s="99" t="s">
        <v>423</v>
      </c>
      <c r="I72" s="100">
        <f>I73</f>
        <v>50000</v>
      </c>
      <c r="J72" s="100">
        <f>J73</f>
        <v>50000</v>
      </c>
      <c r="K72" s="100">
        <f>K73</f>
        <v>50000</v>
      </c>
      <c r="L72" s="35"/>
      <c r="M72" s="35"/>
      <c r="N72" s="36"/>
      <c r="O72" s="37"/>
    </row>
    <row r="73" spans="1:15" ht="45" outlineLevel="7" x14ac:dyDescent="0.2">
      <c r="A73" s="99" t="s">
        <v>181</v>
      </c>
      <c r="B73" s="98" t="s">
        <v>897</v>
      </c>
      <c r="C73" s="99" t="s">
        <v>223</v>
      </c>
      <c r="D73" s="98" t="s">
        <v>226</v>
      </c>
      <c r="E73" s="99" t="s">
        <v>39</v>
      </c>
      <c r="F73" s="98" t="s">
        <v>51</v>
      </c>
      <c r="G73" s="99" t="s">
        <v>867</v>
      </c>
      <c r="H73" s="99" t="s">
        <v>476</v>
      </c>
      <c r="I73" s="100">
        <f>SUM(L73:O73)</f>
        <v>50000</v>
      </c>
      <c r="J73" s="107">
        <v>50000</v>
      </c>
      <c r="K73" s="106">
        <v>50000</v>
      </c>
      <c r="L73" s="35">
        <v>50000</v>
      </c>
      <c r="M73" s="35"/>
      <c r="N73" s="36"/>
      <c r="O73" s="38"/>
    </row>
    <row r="74" spans="1:15" ht="105" outlineLevel="6" x14ac:dyDescent="0.2">
      <c r="A74" s="99" t="s">
        <v>184</v>
      </c>
      <c r="B74" s="98" t="s">
        <v>254</v>
      </c>
      <c r="C74" s="99" t="s">
        <v>223</v>
      </c>
      <c r="D74" s="98" t="s">
        <v>226</v>
      </c>
      <c r="E74" s="99" t="s">
        <v>39</v>
      </c>
      <c r="F74" s="98" t="s">
        <v>51</v>
      </c>
      <c r="G74" s="99" t="s">
        <v>868</v>
      </c>
      <c r="H74" s="99" t="s">
        <v>224</v>
      </c>
      <c r="I74" s="100">
        <f>I76</f>
        <v>410000</v>
      </c>
      <c r="J74" s="105">
        <f>J76</f>
        <v>410000</v>
      </c>
      <c r="K74" s="105">
        <f>K76</f>
        <v>410000</v>
      </c>
      <c r="L74" s="35"/>
      <c r="M74" s="35"/>
      <c r="N74" s="36"/>
      <c r="O74" s="37"/>
    </row>
    <row r="75" spans="1:15" ht="45" outlineLevel="6" x14ac:dyDescent="0.2">
      <c r="A75" s="99" t="s">
        <v>214</v>
      </c>
      <c r="B75" s="98" t="s">
        <v>896</v>
      </c>
      <c r="C75" s="99" t="s">
        <v>223</v>
      </c>
      <c r="D75" s="98" t="s">
        <v>226</v>
      </c>
      <c r="E75" s="99" t="s">
        <v>39</v>
      </c>
      <c r="F75" s="98" t="s">
        <v>51</v>
      </c>
      <c r="G75" s="99" t="s">
        <v>868</v>
      </c>
      <c r="H75" s="99" t="s">
        <v>423</v>
      </c>
      <c r="I75" s="100">
        <f>I76</f>
        <v>410000</v>
      </c>
      <c r="J75" s="100">
        <f>J76</f>
        <v>410000</v>
      </c>
      <c r="K75" s="100">
        <f>K76</f>
        <v>410000</v>
      </c>
      <c r="L75" s="35"/>
      <c r="M75" s="35"/>
      <c r="N75" s="36"/>
      <c r="O75" s="37"/>
    </row>
    <row r="76" spans="1:15" ht="45" outlineLevel="7" x14ac:dyDescent="0.2">
      <c r="A76" s="99" t="s">
        <v>215</v>
      </c>
      <c r="B76" s="98" t="s">
        <v>897</v>
      </c>
      <c r="C76" s="99" t="s">
        <v>223</v>
      </c>
      <c r="D76" s="98" t="s">
        <v>226</v>
      </c>
      <c r="E76" s="99" t="s">
        <v>39</v>
      </c>
      <c r="F76" s="98" t="s">
        <v>51</v>
      </c>
      <c r="G76" s="99" t="s">
        <v>868</v>
      </c>
      <c r="H76" s="99" t="s">
        <v>476</v>
      </c>
      <c r="I76" s="100">
        <f>SUM(L76:O76)</f>
        <v>410000</v>
      </c>
      <c r="J76" s="107">
        <v>410000</v>
      </c>
      <c r="K76" s="106">
        <v>410000</v>
      </c>
      <c r="L76" s="35">
        <v>410000</v>
      </c>
      <c r="M76" s="35"/>
      <c r="N76" s="36"/>
      <c r="O76" s="38"/>
    </row>
    <row r="77" spans="1:15" ht="150" outlineLevel="6" x14ac:dyDescent="0.2">
      <c r="A77" s="99" t="s">
        <v>216</v>
      </c>
      <c r="B77" s="103" t="s">
        <v>963</v>
      </c>
      <c r="C77" s="99" t="s">
        <v>223</v>
      </c>
      <c r="D77" s="98" t="s">
        <v>226</v>
      </c>
      <c r="E77" s="99" t="s">
        <v>39</v>
      </c>
      <c r="F77" s="98" t="s">
        <v>51</v>
      </c>
      <c r="G77" s="99" t="s">
        <v>869</v>
      </c>
      <c r="H77" s="99" t="s">
        <v>224</v>
      </c>
      <c r="I77" s="100">
        <f>I79</f>
        <v>45000</v>
      </c>
      <c r="J77" s="105">
        <f>J79</f>
        <v>45000</v>
      </c>
      <c r="K77" s="105">
        <f>K79</f>
        <v>45000</v>
      </c>
      <c r="L77" s="35"/>
      <c r="M77" s="35"/>
      <c r="N77" s="36"/>
      <c r="O77" s="37"/>
    </row>
    <row r="78" spans="1:15" ht="45" outlineLevel="6" x14ac:dyDescent="0.2">
      <c r="A78" s="99" t="s">
        <v>217</v>
      </c>
      <c r="B78" s="103" t="s">
        <v>896</v>
      </c>
      <c r="C78" s="99" t="s">
        <v>223</v>
      </c>
      <c r="D78" s="98" t="s">
        <v>226</v>
      </c>
      <c r="E78" s="99" t="s">
        <v>39</v>
      </c>
      <c r="F78" s="98" t="s">
        <v>51</v>
      </c>
      <c r="G78" s="99" t="s">
        <v>869</v>
      </c>
      <c r="H78" s="99" t="s">
        <v>423</v>
      </c>
      <c r="I78" s="100">
        <f>I79</f>
        <v>45000</v>
      </c>
      <c r="J78" s="100">
        <f>J79</f>
        <v>45000</v>
      </c>
      <c r="K78" s="100">
        <f>K79</f>
        <v>45000</v>
      </c>
      <c r="L78" s="35"/>
      <c r="M78" s="35"/>
      <c r="N78" s="36"/>
      <c r="O78" s="37"/>
    </row>
    <row r="79" spans="1:15" ht="45" outlineLevel="7" x14ac:dyDescent="0.2">
      <c r="A79" s="99" t="s">
        <v>256</v>
      </c>
      <c r="B79" s="98" t="s">
        <v>897</v>
      </c>
      <c r="C79" s="99" t="s">
        <v>223</v>
      </c>
      <c r="D79" s="98" t="s">
        <v>226</v>
      </c>
      <c r="E79" s="99" t="s">
        <v>39</v>
      </c>
      <c r="F79" s="98" t="s">
        <v>51</v>
      </c>
      <c r="G79" s="99" t="s">
        <v>869</v>
      </c>
      <c r="H79" s="99" t="s">
        <v>476</v>
      </c>
      <c r="I79" s="100">
        <f>SUM(L79:O79)</f>
        <v>45000</v>
      </c>
      <c r="J79" s="107">
        <v>45000</v>
      </c>
      <c r="K79" s="106">
        <v>45000</v>
      </c>
      <c r="L79" s="35">
        <v>45000</v>
      </c>
      <c r="M79" s="35"/>
      <c r="N79" s="36"/>
      <c r="O79" s="38"/>
    </row>
    <row r="80" spans="1:15" ht="30" outlineLevel="4" x14ac:dyDescent="0.2">
      <c r="A80" s="99" t="s">
        <v>257</v>
      </c>
      <c r="B80" s="98" t="s">
        <v>228</v>
      </c>
      <c r="C80" s="99" t="s">
        <v>223</v>
      </c>
      <c r="D80" s="98" t="s">
        <v>226</v>
      </c>
      <c r="E80" s="99" t="s">
        <v>39</v>
      </c>
      <c r="F80" s="98" t="s">
        <v>51</v>
      </c>
      <c r="G80" s="99" t="s">
        <v>761</v>
      </c>
      <c r="H80" s="99" t="s">
        <v>224</v>
      </c>
      <c r="I80" s="100">
        <f t="shared" ref="I80:K81" si="6">I81</f>
        <v>333000</v>
      </c>
      <c r="J80" s="105">
        <f t="shared" si="6"/>
        <v>333000</v>
      </c>
      <c r="K80" s="105">
        <f t="shared" si="6"/>
        <v>333000</v>
      </c>
      <c r="L80" s="35"/>
      <c r="M80" s="35"/>
      <c r="N80" s="36"/>
      <c r="O80" s="37"/>
    </row>
    <row r="81" spans="1:15" ht="30" outlineLevel="5" x14ac:dyDescent="0.2">
      <c r="A81" s="99" t="s">
        <v>259</v>
      </c>
      <c r="B81" s="98" t="s">
        <v>229</v>
      </c>
      <c r="C81" s="99" t="s">
        <v>223</v>
      </c>
      <c r="D81" s="98" t="s">
        <v>226</v>
      </c>
      <c r="E81" s="99" t="s">
        <v>39</v>
      </c>
      <c r="F81" s="98" t="s">
        <v>51</v>
      </c>
      <c r="G81" s="99" t="s">
        <v>762</v>
      </c>
      <c r="H81" s="99" t="s">
        <v>224</v>
      </c>
      <c r="I81" s="100">
        <f t="shared" si="6"/>
        <v>333000</v>
      </c>
      <c r="J81" s="105">
        <f t="shared" si="6"/>
        <v>333000</v>
      </c>
      <c r="K81" s="105">
        <f t="shared" si="6"/>
        <v>333000</v>
      </c>
      <c r="L81" s="35"/>
      <c r="M81" s="35"/>
      <c r="N81" s="36"/>
      <c r="O81" s="37"/>
    </row>
    <row r="82" spans="1:15" ht="60" outlineLevel="6" x14ac:dyDescent="0.2">
      <c r="A82" s="99" t="s">
        <v>261</v>
      </c>
      <c r="B82" s="98" t="s">
        <v>255</v>
      </c>
      <c r="C82" s="99" t="s">
        <v>223</v>
      </c>
      <c r="D82" s="98" t="s">
        <v>226</v>
      </c>
      <c r="E82" s="99" t="s">
        <v>39</v>
      </c>
      <c r="F82" s="98" t="s">
        <v>51</v>
      </c>
      <c r="G82" s="99" t="s">
        <v>879</v>
      </c>
      <c r="H82" s="99" t="s">
        <v>224</v>
      </c>
      <c r="I82" s="100">
        <f>I84</f>
        <v>333000</v>
      </c>
      <c r="J82" s="105">
        <f>J84</f>
        <v>333000</v>
      </c>
      <c r="K82" s="105">
        <f>K84</f>
        <v>333000</v>
      </c>
      <c r="L82" s="35"/>
      <c r="M82" s="35"/>
      <c r="N82" s="36"/>
      <c r="O82" s="37"/>
    </row>
    <row r="83" spans="1:15" ht="45" outlineLevel="6" x14ac:dyDescent="0.2">
      <c r="A83" s="99" t="s">
        <v>195</v>
      </c>
      <c r="B83" s="98" t="s">
        <v>896</v>
      </c>
      <c r="C83" s="99" t="s">
        <v>223</v>
      </c>
      <c r="D83" s="98" t="s">
        <v>226</v>
      </c>
      <c r="E83" s="99" t="s">
        <v>39</v>
      </c>
      <c r="F83" s="98" t="s">
        <v>51</v>
      </c>
      <c r="G83" s="99" t="s">
        <v>879</v>
      </c>
      <c r="H83" s="99" t="s">
        <v>423</v>
      </c>
      <c r="I83" s="100">
        <f>I84</f>
        <v>333000</v>
      </c>
      <c r="J83" s="100">
        <f>J84</f>
        <v>333000</v>
      </c>
      <c r="K83" s="100">
        <f>K84</f>
        <v>333000</v>
      </c>
      <c r="L83" s="35"/>
      <c r="M83" s="35"/>
      <c r="N83" s="36"/>
      <c r="O83" s="37"/>
    </row>
    <row r="84" spans="1:15" ht="45" outlineLevel="7" x14ac:dyDescent="0.2">
      <c r="A84" s="99" t="s">
        <v>262</v>
      </c>
      <c r="B84" s="98" t="s">
        <v>897</v>
      </c>
      <c r="C84" s="99" t="s">
        <v>223</v>
      </c>
      <c r="D84" s="98" t="s">
        <v>226</v>
      </c>
      <c r="E84" s="99" t="s">
        <v>39</v>
      </c>
      <c r="F84" s="98" t="s">
        <v>51</v>
      </c>
      <c r="G84" s="99" t="s">
        <v>879</v>
      </c>
      <c r="H84" s="99" t="s">
        <v>476</v>
      </c>
      <c r="I84" s="100">
        <f>SUM(L84:O84)</f>
        <v>333000</v>
      </c>
      <c r="J84" s="107">
        <v>333000</v>
      </c>
      <c r="K84" s="106">
        <v>333000</v>
      </c>
      <c r="L84" s="35">
        <v>333000</v>
      </c>
      <c r="M84" s="35"/>
      <c r="N84" s="36"/>
      <c r="O84" s="38"/>
    </row>
    <row r="85" spans="1:15" ht="45" outlineLevel="1" x14ac:dyDescent="0.2">
      <c r="A85" s="99" t="s">
        <v>264</v>
      </c>
      <c r="B85" s="98" t="s">
        <v>49</v>
      </c>
      <c r="C85" s="99" t="s">
        <v>223</v>
      </c>
      <c r="D85" s="98" t="s">
        <v>258</v>
      </c>
      <c r="E85" s="99" t="s">
        <v>224</v>
      </c>
      <c r="F85" s="98" t="s">
        <v>224</v>
      </c>
      <c r="G85" s="99" t="s">
        <v>224</v>
      </c>
      <c r="H85" s="99" t="s">
        <v>224</v>
      </c>
      <c r="I85" s="100">
        <f t="shared" ref="I85:K88" si="7">I86</f>
        <v>1000000</v>
      </c>
      <c r="J85" s="105">
        <f t="shared" si="7"/>
        <v>1000000</v>
      </c>
      <c r="K85" s="105">
        <f t="shared" si="7"/>
        <v>1000000</v>
      </c>
      <c r="L85" s="35"/>
      <c r="M85" s="35"/>
      <c r="N85" s="36"/>
      <c r="O85" s="37"/>
    </row>
    <row r="86" spans="1:15" ht="45" outlineLevel="2" x14ac:dyDescent="0.2">
      <c r="A86" s="99" t="s">
        <v>266</v>
      </c>
      <c r="B86" s="98" t="s">
        <v>52</v>
      </c>
      <c r="C86" s="99" t="s">
        <v>223</v>
      </c>
      <c r="D86" s="98" t="s">
        <v>258</v>
      </c>
      <c r="E86" s="99" t="s">
        <v>53</v>
      </c>
      <c r="F86" s="98" t="s">
        <v>260</v>
      </c>
      <c r="G86" s="99" t="s">
        <v>224</v>
      </c>
      <c r="H86" s="99" t="s">
        <v>224</v>
      </c>
      <c r="I86" s="100">
        <f t="shared" si="7"/>
        <v>1000000</v>
      </c>
      <c r="J86" s="105">
        <f t="shared" si="7"/>
        <v>1000000</v>
      </c>
      <c r="K86" s="105">
        <f t="shared" si="7"/>
        <v>1000000</v>
      </c>
      <c r="L86" s="35"/>
      <c r="M86" s="35"/>
      <c r="N86" s="36"/>
      <c r="O86" s="37"/>
    </row>
    <row r="87" spans="1:15" ht="45" outlineLevel="4" x14ac:dyDescent="0.2">
      <c r="A87" s="99" t="s">
        <v>267</v>
      </c>
      <c r="B87" s="98" t="s">
        <v>239</v>
      </c>
      <c r="C87" s="99" t="s">
        <v>223</v>
      </c>
      <c r="D87" s="98" t="s">
        <v>258</v>
      </c>
      <c r="E87" s="99" t="s">
        <v>53</v>
      </c>
      <c r="F87" s="98" t="s">
        <v>260</v>
      </c>
      <c r="G87" s="99" t="s">
        <v>800</v>
      </c>
      <c r="H87" s="99" t="s">
        <v>224</v>
      </c>
      <c r="I87" s="100">
        <f t="shared" si="7"/>
        <v>1000000</v>
      </c>
      <c r="J87" s="105">
        <f t="shared" si="7"/>
        <v>1000000</v>
      </c>
      <c r="K87" s="105">
        <f t="shared" si="7"/>
        <v>1000000</v>
      </c>
      <c r="L87" s="35"/>
      <c r="M87" s="35"/>
      <c r="N87" s="36"/>
      <c r="O87" s="37"/>
    </row>
    <row r="88" spans="1:15" ht="75" outlineLevel="5" x14ac:dyDescent="0.2">
      <c r="A88" s="99" t="s">
        <v>268</v>
      </c>
      <c r="B88" s="98" t="s">
        <v>263</v>
      </c>
      <c r="C88" s="99" t="s">
        <v>223</v>
      </c>
      <c r="D88" s="98" t="s">
        <v>258</v>
      </c>
      <c r="E88" s="99" t="s">
        <v>53</v>
      </c>
      <c r="F88" s="98" t="s">
        <v>260</v>
      </c>
      <c r="G88" s="99" t="s">
        <v>803</v>
      </c>
      <c r="H88" s="99" t="s">
        <v>224</v>
      </c>
      <c r="I88" s="100">
        <f t="shared" si="7"/>
        <v>1000000</v>
      </c>
      <c r="J88" s="105">
        <f t="shared" si="7"/>
        <v>1000000</v>
      </c>
      <c r="K88" s="105">
        <f t="shared" si="7"/>
        <v>1000000</v>
      </c>
      <c r="L88" s="35"/>
      <c r="M88" s="35"/>
      <c r="N88" s="36"/>
      <c r="O88" s="37"/>
    </row>
    <row r="89" spans="1:15" ht="105" outlineLevel="6" x14ac:dyDescent="0.2">
      <c r="A89" s="99" t="s">
        <v>269</v>
      </c>
      <c r="B89" s="103" t="s">
        <v>265</v>
      </c>
      <c r="C89" s="99" t="s">
        <v>223</v>
      </c>
      <c r="D89" s="98" t="s">
        <v>258</v>
      </c>
      <c r="E89" s="99" t="s">
        <v>53</v>
      </c>
      <c r="F89" s="98" t="s">
        <v>260</v>
      </c>
      <c r="G89" s="99" t="s">
        <v>804</v>
      </c>
      <c r="H89" s="99" t="s">
        <v>224</v>
      </c>
      <c r="I89" s="100">
        <f>I91</f>
        <v>1000000</v>
      </c>
      <c r="J89" s="105">
        <f>J91</f>
        <v>1000000</v>
      </c>
      <c r="K89" s="105">
        <f>K91</f>
        <v>1000000</v>
      </c>
      <c r="L89" s="35"/>
      <c r="M89" s="35"/>
      <c r="N89" s="36"/>
      <c r="O89" s="37"/>
    </row>
    <row r="90" spans="1:15" ht="45" outlineLevel="6" x14ac:dyDescent="0.2">
      <c r="A90" s="99" t="s">
        <v>270</v>
      </c>
      <c r="B90" s="103" t="s">
        <v>896</v>
      </c>
      <c r="C90" s="99" t="s">
        <v>223</v>
      </c>
      <c r="D90" s="98" t="s">
        <v>258</v>
      </c>
      <c r="E90" s="99" t="s">
        <v>53</v>
      </c>
      <c r="F90" s="98" t="s">
        <v>260</v>
      </c>
      <c r="G90" s="99" t="s">
        <v>804</v>
      </c>
      <c r="H90" s="99" t="s">
        <v>423</v>
      </c>
      <c r="I90" s="100">
        <f>I91</f>
        <v>1000000</v>
      </c>
      <c r="J90" s="100">
        <f>J91</f>
        <v>1000000</v>
      </c>
      <c r="K90" s="100">
        <f>K91</f>
        <v>1000000</v>
      </c>
      <c r="L90" s="35"/>
      <c r="M90" s="35"/>
      <c r="N90" s="36"/>
      <c r="O90" s="37"/>
    </row>
    <row r="91" spans="1:15" ht="45" outlineLevel="7" x14ac:dyDescent="0.2">
      <c r="A91" s="99" t="s">
        <v>272</v>
      </c>
      <c r="B91" s="98" t="s">
        <v>897</v>
      </c>
      <c r="C91" s="99" t="s">
        <v>223</v>
      </c>
      <c r="D91" s="98" t="s">
        <v>258</v>
      </c>
      <c r="E91" s="99" t="s">
        <v>53</v>
      </c>
      <c r="F91" s="98" t="s">
        <v>260</v>
      </c>
      <c r="G91" s="99" t="s">
        <v>804</v>
      </c>
      <c r="H91" s="99" t="s">
        <v>476</v>
      </c>
      <c r="I91" s="100">
        <f>SUM(L91:O91)</f>
        <v>1000000</v>
      </c>
      <c r="J91" s="107">
        <v>1000000</v>
      </c>
      <c r="K91" s="106">
        <v>1000000</v>
      </c>
      <c r="L91" s="35">
        <v>1000000</v>
      </c>
      <c r="M91" s="35"/>
      <c r="N91" s="36"/>
      <c r="O91" s="38"/>
    </row>
    <row r="92" spans="1:15" ht="15" outlineLevel="1" x14ac:dyDescent="0.2">
      <c r="A92" s="99" t="s">
        <v>274</v>
      </c>
      <c r="B92" s="98" t="s">
        <v>64</v>
      </c>
      <c r="C92" s="99" t="s">
        <v>223</v>
      </c>
      <c r="D92" s="98" t="s">
        <v>227</v>
      </c>
      <c r="E92" s="99" t="s">
        <v>224</v>
      </c>
      <c r="F92" s="98" t="s">
        <v>224</v>
      </c>
      <c r="G92" s="99" t="s">
        <v>224</v>
      </c>
      <c r="H92" s="99" t="s">
        <v>224</v>
      </c>
      <c r="I92" s="100">
        <f>I93+I105+I111+I117</f>
        <v>18819400</v>
      </c>
      <c r="J92" s="105">
        <f>J93+J105+J111+J117</f>
        <v>18771500</v>
      </c>
      <c r="K92" s="105">
        <f>K93+K105+K111+K117</f>
        <v>18776300</v>
      </c>
      <c r="L92" s="35"/>
      <c r="M92" s="35"/>
      <c r="N92" s="36"/>
      <c r="O92" s="37"/>
    </row>
    <row r="93" spans="1:15" ht="15" outlineLevel="2" x14ac:dyDescent="0.2">
      <c r="A93" s="99" t="s">
        <v>275</v>
      </c>
      <c r="B93" s="98" t="s">
        <v>69</v>
      </c>
      <c r="C93" s="99" t="s">
        <v>223</v>
      </c>
      <c r="D93" s="98" t="s">
        <v>227</v>
      </c>
      <c r="E93" s="99" t="s">
        <v>70</v>
      </c>
      <c r="F93" s="98" t="s">
        <v>234</v>
      </c>
      <c r="G93" s="99" t="s">
        <v>224</v>
      </c>
      <c r="H93" s="99" t="s">
        <v>224</v>
      </c>
      <c r="I93" s="100">
        <f>I94</f>
        <v>2411600</v>
      </c>
      <c r="J93" s="105">
        <f>J94</f>
        <v>2410200</v>
      </c>
      <c r="K93" s="105">
        <f>K94</f>
        <v>2409000</v>
      </c>
      <c r="L93" s="35"/>
      <c r="M93" s="35"/>
      <c r="N93" s="36"/>
      <c r="O93" s="37"/>
    </row>
    <row r="94" spans="1:15" ht="60" outlineLevel="4" x14ac:dyDescent="0.2">
      <c r="A94" s="99" t="s">
        <v>278</v>
      </c>
      <c r="B94" s="98" t="s">
        <v>271</v>
      </c>
      <c r="C94" s="99" t="s">
        <v>223</v>
      </c>
      <c r="D94" s="98" t="s">
        <v>227</v>
      </c>
      <c r="E94" s="99" t="s">
        <v>70</v>
      </c>
      <c r="F94" s="98" t="s">
        <v>234</v>
      </c>
      <c r="G94" s="99" t="s">
        <v>842</v>
      </c>
      <c r="H94" s="99" t="s">
        <v>224</v>
      </c>
      <c r="I94" s="100">
        <f>I95+I99</f>
        <v>2411600</v>
      </c>
      <c r="J94" s="105">
        <f>J95+J99</f>
        <v>2410200</v>
      </c>
      <c r="K94" s="105">
        <f>K95+K99</f>
        <v>2409000</v>
      </c>
      <c r="L94" s="35"/>
      <c r="M94" s="35"/>
      <c r="N94" s="36"/>
      <c r="O94" s="37"/>
    </row>
    <row r="95" spans="1:15" ht="90" outlineLevel="5" x14ac:dyDescent="0.2">
      <c r="A95" s="99" t="s">
        <v>279</v>
      </c>
      <c r="B95" s="98" t="s">
        <v>273</v>
      </c>
      <c r="C95" s="99" t="s">
        <v>223</v>
      </c>
      <c r="D95" s="98" t="s">
        <v>227</v>
      </c>
      <c r="E95" s="99" t="s">
        <v>70</v>
      </c>
      <c r="F95" s="98" t="s">
        <v>234</v>
      </c>
      <c r="G95" s="99" t="s">
        <v>843</v>
      </c>
      <c r="H95" s="99" t="s">
        <v>224</v>
      </c>
      <c r="I95" s="100">
        <f>I96</f>
        <v>2900</v>
      </c>
      <c r="J95" s="100">
        <f>J96</f>
        <v>1500</v>
      </c>
      <c r="K95" s="100">
        <f>K96</f>
        <v>300</v>
      </c>
      <c r="L95" s="35"/>
      <c r="M95" s="35"/>
      <c r="N95" s="36"/>
      <c r="O95" s="37"/>
    </row>
    <row r="96" spans="1:15" ht="195" outlineLevel="6" x14ac:dyDescent="0.2">
      <c r="A96" s="99" t="s">
        <v>280</v>
      </c>
      <c r="B96" s="103" t="s">
        <v>973</v>
      </c>
      <c r="C96" s="99" t="s">
        <v>223</v>
      </c>
      <c r="D96" s="98" t="s">
        <v>227</v>
      </c>
      <c r="E96" s="99" t="s">
        <v>70</v>
      </c>
      <c r="F96" s="98" t="s">
        <v>234</v>
      </c>
      <c r="G96" s="99" t="s">
        <v>844</v>
      </c>
      <c r="H96" s="99" t="s">
        <v>224</v>
      </c>
      <c r="I96" s="100">
        <f>I98</f>
        <v>2900</v>
      </c>
      <c r="J96" s="105">
        <f>J98</f>
        <v>1500</v>
      </c>
      <c r="K96" s="105">
        <f>K98</f>
        <v>300</v>
      </c>
      <c r="L96" s="35"/>
      <c r="M96" s="35"/>
      <c r="N96" s="36"/>
      <c r="O96" s="37"/>
    </row>
    <row r="97" spans="1:17" ht="15" outlineLevel="6" x14ac:dyDescent="0.2">
      <c r="A97" s="99" t="s">
        <v>282</v>
      </c>
      <c r="B97" s="103" t="s">
        <v>899</v>
      </c>
      <c r="C97" s="99" t="s">
        <v>223</v>
      </c>
      <c r="D97" s="98" t="s">
        <v>227</v>
      </c>
      <c r="E97" s="99" t="s">
        <v>70</v>
      </c>
      <c r="F97" s="98" t="s">
        <v>234</v>
      </c>
      <c r="G97" s="99" t="s">
        <v>844</v>
      </c>
      <c r="H97" s="99" t="s">
        <v>900</v>
      </c>
      <c r="I97" s="100">
        <f>I98</f>
        <v>2900</v>
      </c>
      <c r="J97" s="100">
        <f>J98</f>
        <v>1500</v>
      </c>
      <c r="K97" s="100">
        <f>K98</f>
        <v>300</v>
      </c>
      <c r="L97" s="35"/>
      <c r="M97" s="35"/>
      <c r="N97" s="36"/>
      <c r="O97" s="37"/>
    </row>
    <row r="98" spans="1:17" ht="60" outlineLevel="7" x14ac:dyDescent="0.2">
      <c r="A98" s="99" t="s">
        <v>283</v>
      </c>
      <c r="B98" s="98" t="s">
        <v>277</v>
      </c>
      <c r="C98" s="99" t="s">
        <v>223</v>
      </c>
      <c r="D98" s="98" t="s">
        <v>227</v>
      </c>
      <c r="E98" s="99" t="s">
        <v>70</v>
      </c>
      <c r="F98" s="98" t="s">
        <v>234</v>
      </c>
      <c r="G98" s="99" t="s">
        <v>844</v>
      </c>
      <c r="H98" s="99" t="s">
        <v>276</v>
      </c>
      <c r="I98" s="100">
        <f>SUM(L98:O98)</f>
        <v>2900</v>
      </c>
      <c r="J98" s="107">
        <v>1500</v>
      </c>
      <c r="K98" s="106">
        <v>300</v>
      </c>
      <c r="L98" s="35"/>
      <c r="M98" s="35"/>
      <c r="N98" s="36"/>
      <c r="O98" s="38">
        <v>2900</v>
      </c>
      <c r="P98" s="36">
        <v>1500</v>
      </c>
      <c r="Q98" s="36">
        <v>300</v>
      </c>
    </row>
    <row r="99" spans="1:17" ht="90" outlineLevel="5" x14ac:dyDescent="0.2">
      <c r="A99" s="99" t="s">
        <v>284</v>
      </c>
      <c r="B99" s="98" t="s">
        <v>281</v>
      </c>
      <c r="C99" s="99" t="s">
        <v>223</v>
      </c>
      <c r="D99" s="98" t="s">
        <v>227</v>
      </c>
      <c r="E99" s="99" t="s">
        <v>70</v>
      </c>
      <c r="F99" s="98" t="s">
        <v>234</v>
      </c>
      <c r="G99" s="99" t="s">
        <v>845</v>
      </c>
      <c r="H99" s="99" t="s">
        <v>224</v>
      </c>
      <c r="I99" s="100">
        <f>I100</f>
        <v>2408700</v>
      </c>
      <c r="J99" s="105">
        <f>J100</f>
        <v>2408700</v>
      </c>
      <c r="K99" s="105">
        <f>K100</f>
        <v>2408700</v>
      </c>
      <c r="L99" s="35"/>
      <c r="M99" s="35"/>
      <c r="N99" s="36"/>
      <c r="O99" s="37"/>
    </row>
    <row r="100" spans="1:17" ht="150" outlineLevel="6" x14ac:dyDescent="0.2">
      <c r="A100" s="99" t="s">
        <v>285</v>
      </c>
      <c r="B100" s="103" t="s">
        <v>952</v>
      </c>
      <c r="C100" s="99" t="s">
        <v>223</v>
      </c>
      <c r="D100" s="98" t="s">
        <v>227</v>
      </c>
      <c r="E100" s="99" t="s">
        <v>70</v>
      </c>
      <c r="F100" s="98" t="s">
        <v>234</v>
      </c>
      <c r="G100" s="99" t="s">
        <v>846</v>
      </c>
      <c r="H100" s="99" t="s">
        <v>224</v>
      </c>
      <c r="I100" s="100">
        <f>I102++I104</f>
        <v>2408700</v>
      </c>
      <c r="J100" s="100">
        <f>J102++J104</f>
        <v>2408700</v>
      </c>
      <c r="K100" s="100">
        <f>K102++K104</f>
        <v>2408700</v>
      </c>
      <c r="L100" s="35"/>
      <c r="M100" s="35"/>
      <c r="N100" s="36"/>
      <c r="O100" s="37"/>
    </row>
    <row r="101" spans="1:17" ht="90" outlineLevel="6" x14ac:dyDescent="0.2">
      <c r="A101" s="99" t="s">
        <v>286</v>
      </c>
      <c r="B101" s="103" t="s">
        <v>894</v>
      </c>
      <c r="C101" s="99" t="s">
        <v>223</v>
      </c>
      <c r="D101" s="98" t="s">
        <v>227</v>
      </c>
      <c r="E101" s="99" t="s">
        <v>70</v>
      </c>
      <c r="F101" s="98" t="s">
        <v>234</v>
      </c>
      <c r="G101" s="99" t="s">
        <v>846</v>
      </c>
      <c r="H101" s="99" t="s">
        <v>299</v>
      </c>
      <c r="I101" s="100">
        <f>I102</f>
        <v>2084687</v>
      </c>
      <c r="J101" s="100">
        <f>J102</f>
        <v>2084687</v>
      </c>
      <c r="K101" s="100">
        <f>K102</f>
        <v>2084687</v>
      </c>
      <c r="L101" s="35"/>
      <c r="M101" s="35"/>
      <c r="N101" s="36"/>
      <c r="O101" s="37"/>
    </row>
    <row r="102" spans="1:17" ht="30" outlineLevel="7" x14ac:dyDescent="0.2">
      <c r="A102" s="99" t="s">
        <v>288</v>
      </c>
      <c r="B102" s="98" t="s">
        <v>895</v>
      </c>
      <c r="C102" s="99" t="s">
        <v>223</v>
      </c>
      <c r="D102" s="98" t="s">
        <v>227</v>
      </c>
      <c r="E102" s="99" t="s">
        <v>70</v>
      </c>
      <c r="F102" s="98" t="s">
        <v>234</v>
      </c>
      <c r="G102" s="99" t="s">
        <v>846</v>
      </c>
      <c r="H102" s="99" t="s">
        <v>324</v>
      </c>
      <c r="I102" s="100">
        <f>SUM(L102:O102)</f>
        <v>2084687</v>
      </c>
      <c r="J102" s="107">
        <v>2084687</v>
      </c>
      <c r="K102" s="106">
        <v>2084687</v>
      </c>
      <c r="L102" s="35"/>
      <c r="M102" s="35"/>
      <c r="N102" s="36"/>
      <c r="O102" s="38">
        <v>2084687</v>
      </c>
    </row>
    <row r="103" spans="1:17" ht="45" outlineLevel="7" x14ac:dyDescent="0.2">
      <c r="A103" s="99" t="s">
        <v>289</v>
      </c>
      <c r="B103" s="98" t="s">
        <v>896</v>
      </c>
      <c r="C103" s="99" t="s">
        <v>223</v>
      </c>
      <c r="D103" s="98" t="s">
        <v>227</v>
      </c>
      <c r="E103" s="99" t="s">
        <v>70</v>
      </c>
      <c r="F103" s="98" t="s">
        <v>234</v>
      </c>
      <c r="G103" s="99" t="s">
        <v>846</v>
      </c>
      <c r="H103" s="99" t="s">
        <v>423</v>
      </c>
      <c r="I103" s="100">
        <f>I104</f>
        <v>324013</v>
      </c>
      <c r="J103" s="100">
        <f>J104</f>
        <v>324013</v>
      </c>
      <c r="K103" s="100">
        <f>K104</f>
        <v>324013</v>
      </c>
      <c r="L103" s="35"/>
      <c r="M103" s="35"/>
      <c r="N103" s="36"/>
      <c r="O103" s="38"/>
    </row>
    <row r="104" spans="1:17" ht="45" outlineLevel="7" x14ac:dyDescent="0.2">
      <c r="A104" s="99" t="s">
        <v>291</v>
      </c>
      <c r="B104" s="98" t="s">
        <v>897</v>
      </c>
      <c r="C104" s="99" t="s">
        <v>223</v>
      </c>
      <c r="D104" s="98" t="s">
        <v>227</v>
      </c>
      <c r="E104" s="99" t="s">
        <v>70</v>
      </c>
      <c r="F104" s="98" t="s">
        <v>234</v>
      </c>
      <c r="G104" s="99" t="s">
        <v>846</v>
      </c>
      <c r="H104" s="99" t="s">
        <v>476</v>
      </c>
      <c r="I104" s="100">
        <f>SUM(L104:O104)</f>
        <v>324013</v>
      </c>
      <c r="J104" s="107">
        <v>324013</v>
      </c>
      <c r="K104" s="106">
        <v>324013</v>
      </c>
      <c r="L104" s="35"/>
      <c r="M104" s="35"/>
      <c r="N104" s="36"/>
      <c r="O104" s="38">
        <v>324013</v>
      </c>
      <c r="P104" s="36">
        <v>2408700</v>
      </c>
      <c r="Q104" s="36">
        <v>2408700</v>
      </c>
    </row>
    <row r="105" spans="1:17" ht="15" outlineLevel="2" x14ac:dyDescent="0.2">
      <c r="A105" s="99" t="s">
        <v>293</v>
      </c>
      <c r="B105" s="98" t="s">
        <v>75</v>
      </c>
      <c r="C105" s="99" t="s">
        <v>223</v>
      </c>
      <c r="D105" s="98" t="s">
        <v>227</v>
      </c>
      <c r="E105" s="99" t="s">
        <v>76</v>
      </c>
      <c r="F105" s="98" t="s">
        <v>287</v>
      </c>
      <c r="G105" s="99" t="s">
        <v>224</v>
      </c>
      <c r="H105" s="99" t="s">
        <v>224</v>
      </c>
      <c r="I105" s="100">
        <f>I106</f>
        <v>16092700</v>
      </c>
      <c r="J105" s="105">
        <f t="shared" ref="J105:K107" si="8">J106</f>
        <v>16092700</v>
      </c>
      <c r="K105" s="105">
        <f t="shared" si="8"/>
        <v>16092700</v>
      </c>
      <c r="L105" s="35"/>
      <c r="M105" s="35"/>
      <c r="N105" s="36"/>
      <c r="O105" s="37"/>
    </row>
    <row r="106" spans="1:17" ht="45" outlineLevel="4" x14ac:dyDescent="0.2">
      <c r="A106" s="99" t="s">
        <v>295</v>
      </c>
      <c r="B106" s="98" t="s">
        <v>290</v>
      </c>
      <c r="C106" s="99" t="s">
        <v>223</v>
      </c>
      <c r="D106" s="98" t="s">
        <v>227</v>
      </c>
      <c r="E106" s="99" t="s">
        <v>76</v>
      </c>
      <c r="F106" s="98" t="s">
        <v>287</v>
      </c>
      <c r="G106" s="99" t="s">
        <v>837</v>
      </c>
      <c r="H106" s="99" t="s">
        <v>224</v>
      </c>
      <c r="I106" s="100">
        <f>I107</f>
        <v>16092700</v>
      </c>
      <c r="J106" s="105">
        <f t="shared" si="8"/>
        <v>16092700</v>
      </c>
      <c r="K106" s="105">
        <f t="shared" si="8"/>
        <v>16092700</v>
      </c>
      <c r="L106" s="35"/>
      <c r="M106" s="35"/>
      <c r="N106" s="36"/>
      <c r="O106" s="37"/>
    </row>
    <row r="107" spans="1:17" ht="60" outlineLevel="5" x14ac:dyDescent="0.2">
      <c r="A107" s="99" t="s">
        <v>296</v>
      </c>
      <c r="B107" s="98" t="s">
        <v>292</v>
      </c>
      <c r="C107" s="99" t="s">
        <v>223</v>
      </c>
      <c r="D107" s="98" t="s">
        <v>227</v>
      </c>
      <c r="E107" s="99" t="s">
        <v>76</v>
      </c>
      <c r="F107" s="98" t="s">
        <v>287</v>
      </c>
      <c r="G107" s="99" t="s">
        <v>838</v>
      </c>
      <c r="H107" s="99" t="s">
        <v>224</v>
      </c>
      <c r="I107" s="100">
        <f>I108</f>
        <v>16092700</v>
      </c>
      <c r="J107" s="105">
        <f t="shared" si="8"/>
        <v>16092700</v>
      </c>
      <c r="K107" s="105">
        <f t="shared" si="8"/>
        <v>16092700</v>
      </c>
      <c r="L107" s="35"/>
      <c r="M107" s="35"/>
      <c r="N107" s="36"/>
      <c r="O107" s="37"/>
    </row>
    <row r="108" spans="1:17" ht="180" outlineLevel="6" x14ac:dyDescent="0.2">
      <c r="A108" s="99" t="s">
        <v>297</v>
      </c>
      <c r="B108" s="103" t="s">
        <v>294</v>
      </c>
      <c r="C108" s="99" t="s">
        <v>223</v>
      </c>
      <c r="D108" s="98" t="s">
        <v>227</v>
      </c>
      <c r="E108" s="99" t="s">
        <v>76</v>
      </c>
      <c r="F108" s="98" t="s">
        <v>287</v>
      </c>
      <c r="G108" s="99" t="s">
        <v>839</v>
      </c>
      <c r="H108" s="99" t="s">
        <v>224</v>
      </c>
      <c r="I108" s="100">
        <f>I110</f>
        <v>16092700</v>
      </c>
      <c r="J108" s="105">
        <f>J110</f>
        <v>16092700</v>
      </c>
      <c r="K108" s="105">
        <f>K110</f>
        <v>16092700</v>
      </c>
      <c r="L108" s="35"/>
      <c r="M108" s="35"/>
      <c r="N108" s="36"/>
      <c r="O108" s="37"/>
    </row>
    <row r="109" spans="1:17" ht="15" outlineLevel="6" x14ac:dyDescent="0.2">
      <c r="A109" s="99" t="s">
        <v>298</v>
      </c>
      <c r="B109" s="103" t="s">
        <v>899</v>
      </c>
      <c r="C109" s="99" t="s">
        <v>223</v>
      </c>
      <c r="D109" s="98" t="s">
        <v>227</v>
      </c>
      <c r="E109" s="99" t="s">
        <v>76</v>
      </c>
      <c r="F109" s="98" t="s">
        <v>287</v>
      </c>
      <c r="G109" s="99" t="s">
        <v>839</v>
      </c>
      <c r="H109" s="99" t="s">
        <v>900</v>
      </c>
      <c r="I109" s="100">
        <f>I110</f>
        <v>16092700</v>
      </c>
      <c r="J109" s="100">
        <f>J110</f>
        <v>16092700</v>
      </c>
      <c r="K109" s="100">
        <f>K110</f>
        <v>16092700</v>
      </c>
      <c r="L109" s="35"/>
      <c r="M109" s="35"/>
      <c r="N109" s="36"/>
      <c r="O109" s="37"/>
    </row>
    <row r="110" spans="1:17" ht="60" outlineLevel="7" x14ac:dyDescent="0.2">
      <c r="A110" s="99" t="s">
        <v>299</v>
      </c>
      <c r="B110" s="98" t="s">
        <v>277</v>
      </c>
      <c r="C110" s="99" t="s">
        <v>223</v>
      </c>
      <c r="D110" s="98" t="s">
        <v>227</v>
      </c>
      <c r="E110" s="99" t="s">
        <v>76</v>
      </c>
      <c r="F110" s="98" t="s">
        <v>287</v>
      </c>
      <c r="G110" s="99" t="s">
        <v>839</v>
      </c>
      <c r="H110" s="99" t="s">
        <v>276</v>
      </c>
      <c r="I110" s="100">
        <f>SUM(L110:O110)</f>
        <v>16092700</v>
      </c>
      <c r="J110" s="107">
        <v>16092700</v>
      </c>
      <c r="K110" s="106">
        <v>16092700</v>
      </c>
      <c r="L110" s="35">
        <v>16092700</v>
      </c>
      <c r="M110" s="35"/>
      <c r="N110" s="36"/>
      <c r="O110" s="38"/>
    </row>
    <row r="111" spans="1:17" ht="15" outlineLevel="2" x14ac:dyDescent="0.2">
      <c r="A111" s="99" t="s">
        <v>301</v>
      </c>
      <c r="B111" s="98" t="s">
        <v>77</v>
      </c>
      <c r="C111" s="99" t="s">
        <v>223</v>
      </c>
      <c r="D111" s="98" t="s">
        <v>227</v>
      </c>
      <c r="E111" s="99" t="s">
        <v>78</v>
      </c>
      <c r="F111" s="98" t="s">
        <v>260</v>
      </c>
      <c r="G111" s="99" t="s">
        <v>224</v>
      </c>
      <c r="H111" s="99" t="s">
        <v>224</v>
      </c>
      <c r="I111" s="100">
        <f>I112</f>
        <v>235100</v>
      </c>
      <c r="J111" s="105">
        <f t="shared" ref="J111:K113" si="9">J112</f>
        <v>188600</v>
      </c>
      <c r="K111" s="105">
        <f t="shared" si="9"/>
        <v>194600</v>
      </c>
      <c r="L111" s="35"/>
      <c r="M111" s="35"/>
      <c r="N111" s="36"/>
      <c r="O111" s="37"/>
    </row>
    <row r="112" spans="1:17" ht="45" outlineLevel="4" x14ac:dyDescent="0.2">
      <c r="A112" s="99" t="s">
        <v>302</v>
      </c>
      <c r="B112" s="98" t="s">
        <v>290</v>
      </c>
      <c r="C112" s="99" t="s">
        <v>223</v>
      </c>
      <c r="D112" s="98" t="s">
        <v>227</v>
      </c>
      <c r="E112" s="99" t="s">
        <v>78</v>
      </c>
      <c r="F112" s="98" t="s">
        <v>260</v>
      </c>
      <c r="G112" s="99" t="s">
        <v>837</v>
      </c>
      <c r="H112" s="99" t="s">
        <v>224</v>
      </c>
      <c r="I112" s="100">
        <f>I113</f>
        <v>235100</v>
      </c>
      <c r="J112" s="105">
        <f t="shared" si="9"/>
        <v>188600</v>
      </c>
      <c r="K112" s="105">
        <f t="shared" si="9"/>
        <v>194600</v>
      </c>
      <c r="L112" s="35"/>
      <c r="M112" s="35"/>
      <c r="N112" s="36"/>
      <c r="O112" s="37"/>
    </row>
    <row r="113" spans="1:17" ht="75" outlineLevel="5" x14ac:dyDescent="0.2">
      <c r="A113" s="99" t="s">
        <v>305</v>
      </c>
      <c r="B113" s="98" t="s">
        <v>300</v>
      </c>
      <c r="C113" s="99" t="s">
        <v>223</v>
      </c>
      <c r="D113" s="98" t="s">
        <v>227</v>
      </c>
      <c r="E113" s="99" t="s">
        <v>78</v>
      </c>
      <c r="F113" s="98" t="s">
        <v>260</v>
      </c>
      <c r="G113" s="99" t="s">
        <v>841</v>
      </c>
      <c r="H113" s="99" t="s">
        <v>224</v>
      </c>
      <c r="I113" s="100">
        <f>I114</f>
        <v>235100</v>
      </c>
      <c r="J113" s="105">
        <f t="shared" si="9"/>
        <v>188600</v>
      </c>
      <c r="K113" s="105">
        <f t="shared" si="9"/>
        <v>194600</v>
      </c>
      <c r="L113" s="35"/>
      <c r="M113" s="35"/>
      <c r="N113" s="36"/>
      <c r="O113" s="37"/>
    </row>
    <row r="114" spans="1:17" ht="105" outlineLevel="6" x14ac:dyDescent="0.2">
      <c r="A114" s="99" t="s">
        <v>306</v>
      </c>
      <c r="B114" s="98" t="s">
        <v>308</v>
      </c>
      <c r="C114" s="99" t="s">
        <v>223</v>
      </c>
      <c r="D114" s="98" t="s">
        <v>227</v>
      </c>
      <c r="E114" s="99" t="s">
        <v>78</v>
      </c>
      <c r="F114" s="98" t="s">
        <v>260</v>
      </c>
      <c r="G114" s="99" t="s">
        <v>840</v>
      </c>
      <c r="H114" s="99" t="s">
        <v>224</v>
      </c>
      <c r="I114" s="100">
        <f>I116</f>
        <v>235100</v>
      </c>
      <c r="J114" s="105">
        <f>J116</f>
        <v>188600</v>
      </c>
      <c r="K114" s="105">
        <f>K116</f>
        <v>194600</v>
      </c>
      <c r="L114" s="35"/>
      <c r="M114" s="35"/>
      <c r="N114" s="36"/>
      <c r="O114" s="37"/>
    </row>
    <row r="115" spans="1:17" ht="45" outlineLevel="6" x14ac:dyDescent="0.2">
      <c r="A115" s="99" t="s">
        <v>307</v>
      </c>
      <c r="B115" s="98" t="s">
        <v>896</v>
      </c>
      <c r="C115" s="99" t="s">
        <v>223</v>
      </c>
      <c r="D115" s="98" t="s">
        <v>227</v>
      </c>
      <c r="E115" s="99" t="s">
        <v>78</v>
      </c>
      <c r="F115" s="98" t="s">
        <v>260</v>
      </c>
      <c r="G115" s="99" t="s">
        <v>840</v>
      </c>
      <c r="H115" s="99" t="s">
        <v>423</v>
      </c>
      <c r="I115" s="100">
        <f>I116</f>
        <v>235100</v>
      </c>
      <c r="J115" s="100">
        <f>J116</f>
        <v>188600</v>
      </c>
      <c r="K115" s="100">
        <f>K116</f>
        <v>194600</v>
      </c>
      <c r="L115" s="35"/>
      <c r="M115" s="35"/>
      <c r="N115" s="36"/>
      <c r="O115" s="37"/>
    </row>
    <row r="116" spans="1:17" ht="45" outlineLevel="7" x14ac:dyDescent="0.2">
      <c r="A116" s="99" t="s">
        <v>309</v>
      </c>
      <c r="B116" s="98" t="s">
        <v>897</v>
      </c>
      <c r="C116" s="99" t="s">
        <v>223</v>
      </c>
      <c r="D116" s="98" t="s">
        <v>227</v>
      </c>
      <c r="E116" s="99" t="s">
        <v>78</v>
      </c>
      <c r="F116" s="98" t="s">
        <v>260</v>
      </c>
      <c r="G116" s="99" t="s">
        <v>840</v>
      </c>
      <c r="H116" s="99" t="s">
        <v>476</v>
      </c>
      <c r="I116" s="100">
        <f>SUM(L116:O116)</f>
        <v>235100</v>
      </c>
      <c r="J116" s="107">
        <v>188600</v>
      </c>
      <c r="K116" s="106">
        <v>194600</v>
      </c>
      <c r="L116" s="35">
        <v>235100</v>
      </c>
      <c r="M116" s="35"/>
      <c r="N116" s="36"/>
      <c r="O116" s="38"/>
    </row>
    <row r="117" spans="1:17" ht="30" outlineLevel="2" x14ac:dyDescent="0.2">
      <c r="A117" s="99" t="s">
        <v>310</v>
      </c>
      <c r="B117" s="98" t="s">
        <v>82</v>
      </c>
      <c r="C117" s="99" t="s">
        <v>223</v>
      </c>
      <c r="D117" s="98" t="s">
        <v>227</v>
      </c>
      <c r="E117" s="99" t="s">
        <v>83</v>
      </c>
      <c r="F117" s="98" t="s">
        <v>46</v>
      </c>
      <c r="G117" s="99" t="s">
        <v>224</v>
      </c>
      <c r="H117" s="99" t="s">
        <v>224</v>
      </c>
      <c r="I117" s="100">
        <f t="shared" ref="I117:K119" si="10">I118</f>
        <v>80000</v>
      </c>
      <c r="J117" s="100">
        <f t="shared" si="10"/>
        <v>80000</v>
      </c>
      <c r="K117" s="100">
        <f t="shared" si="10"/>
        <v>80000</v>
      </c>
      <c r="L117" s="35"/>
      <c r="M117" s="35"/>
      <c r="N117" s="36"/>
      <c r="O117" s="37"/>
    </row>
    <row r="118" spans="1:17" ht="60" outlineLevel="4" x14ac:dyDescent="0.2">
      <c r="A118" s="99" t="s">
        <v>311</v>
      </c>
      <c r="B118" s="98" t="s">
        <v>313</v>
      </c>
      <c r="C118" s="99" t="s">
        <v>223</v>
      </c>
      <c r="D118" s="98" t="s">
        <v>227</v>
      </c>
      <c r="E118" s="99" t="s">
        <v>83</v>
      </c>
      <c r="F118" s="98" t="s">
        <v>46</v>
      </c>
      <c r="G118" s="99" t="s">
        <v>834</v>
      </c>
      <c r="H118" s="99" t="s">
        <v>224</v>
      </c>
      <c r="I118" s="100">
        <f t="shared" si="10"/>
        <v>80000</v>
      </c>
      <c r="J118" s="105">
        <f t="shared" si="10"/>
        <v>80000</v>
      </c>
      <c r="K118" s="105">
        <f t="shared" si="10"/>
        <v>80000</v>
      </c>
      <c r="L118" s="35"/>
      <c r="M118" s="35"/>
      <c r="N118" s="36"/>
      <c r="O118" s="37"/>
    </row>
    <row r="119" spans="1:17" ht="90" outlineLevel="5" x14ac:dyDescent="0.2">
      <c r="A119" s="99" t="s">
        <v>312</v>
      </c>
      <c r="B119" s="98" t="s">
        <v>315</v>
      </c>
      <c r="C119" s="99" t="s">
        <v>223</v>
      </c>
      <c r="D119" s="98" t="s">
        <v>227</v>
      </c>
      <c r="E119" s="99" t="s">
        <v>83</v>
      </c>
      <c r="F119" s="98" t="s">
        <v>46</v>
      </c>
      <c r="G119" s="99" t="s">
        <v>835</v>
      </c>
      <c r="H119" s="99" t="s">
        <v>224</v>
      </c>
      <c r="I119" s="100">
        <f t="shared" si="10"/>
        <v>80000</v>
      </c>
      <c r="J119" s="105">
        <f t="shared" si="10"/>
        <v>80000</v>
      </c>
      <c r="K119" s="105">
        <f t="shared" si="10"/>
        <v>80000</v>
      </c>
      <c r="L119" s="35"/>
      <c r="M119" s="35"/>
      <c r="N119" s="36"/>
      <c r="O119" s="37"/>
    </row>
    <row r="120" spans="1:17" ht="135" outlineLevel="6" x14ac:dyDescent="0.2">
      <c r="A120" s="99" t="s">
        <v>314</v>
      </c>
      <c r="B120" s="103" t="s">
        <v>974</v>
      </c>
      <c r="C120" s="99" t="s">
        <v>223</v>
      </c>
      <c r="D120" s="98" t="s">
        <v>227</v>
      </c>
      <c r="E120" s="99" t="s">
        <v>83</v>
      </c>
      <c r="F120" s="98" t="s">
        <v>46</v>
      </c>
      <c r="G120" s="99" t="s">
        <v>836</v>
      </c>
      <c r="H120" s="99" t="s">
        <v>224</v>
      </c>
      <c r="I120" s="100">
        <f>I122</f>
        <v>80000</v>
      </c>
      <c r="J120" s="105">
        <f>J122</f>
        <v>80000</v>
      </c>
      <c r="K120" s="105">
        <f>K122</f>
        <v>80000</v>
      </c>
      <c r="L120" s="35"/>
      <c r="M120" s="35"/>
      <c r="N120" s="36"/>
      <c r="O120" s="37"/>
    </row>
    <row r="121" spans="1:17" ht="15" outlineLevel="6" x14ac:dyDescent="0.2">
      <c r="A121" s="99" t="s">
        <v>245</v>
      </c>
      <c r="B121" s="103" t="s">
        <v>899</v>
      </c>
      <c r="C121" s="99" t="s">
        <v>223</v>
      </c>
      <c r="D121" s="98" t="s">
        <v>227</v>
      </c>
      <c r="E121" s="99" t="s">
        <v>83</v>
      </c>
      <c r="F121" s="98" t="s">
        <v>46</v>
      </c>
      <c r="G121" s="99" t="s">
        <v>836</v>
      </c>
      <c r="H121" s="99" t="s">
        <v>900</v>
      </c>
      <c r="I121" s="100">
        <f>I122</f>
        <v>80000</v>
      </c>
      <c r="J121" s="100">
        <f>J122</f>
        <v>80000</v>
      </c>
      <c r="K121" s="100">
        <f>K122</f>
        <v>80000</v>
      </c>
      <c r="L121" s="35"/>
      <c r="M121" s="35"/>
      <c r="N121" s="36"/>
      <c r="O121" s="37"/>
    </row>
    <row r="122" spans="1:17" ht="60" outlineLevel="7" x14ac:dyDescent="0.2">
      <c r="A122" s="99" t="s">
        <v>246</v>
      </c>
      <c r="B122" s="98" t="s">
        <v>277</v>
      </c>
      <c r="C122" s="99" t="s">
        <v>223</v>
      </c>
      <c r="D122" s="98" t="s">
        <v>227</v>
      </c>
      <c r="E122" s="99" t="s">
        <v>83</v>
      </c>
      <c r="F122" s="98" t="s">
        <v>46</v>
      </c>
      <c r="G122" s="99" t="s">
        <v>836</v>
      </c>
      <c r="H122" s="99" t="s">
        <v>276</v>
      </c>
      <c r="I122" s="100">
        <f>SUM(L122:O122)</f>
        <v>80000</v>
      </c>
      <c r="J122" s="107">
        <v>80000</v>
      </c>
      <c r="K122" s="106">
        <v>80000</v>
      </c>
      <c r="L122" s="35">
        <v>80000</v>
      </c>
      <c r="M122" s="35"/>
      <c r="N122" s="36"/>
      <c r="O122" s="38"/>
    </row>
    <row r="123" spans="1:17" ht="30" outlineLevel="7" x14ac:dyDescent="0.2">
      <c r="A123" s="99" t="s">
        <v>316</v>
      </c>
      <c r="B123" s="98" t="s">
        <v>84</v>
      </c>
      <c r="C123" s="99" t="s">
        <v>223</v>
      </c>
      <c r="D123" s="98" t="s">
        <v>234</v>
      </c>
      <c r="E123" s="99"/>
      <c r="F123" s="98"/>
      <c r="G123" s="99"/>
      <c r="H123" s="99"/>
      <c r="I123" s="100">
        <f t="shared" ref="I123:K126" si="11">I124</f>
        <v>920000</v>
      </c>
      <c r="J123" s="100">
        <f t="shared" si="11"/>
        <v>350000</v>
      </c>
      <c r="K123" s="100">
        <f t="shared" si="11"/>
        <v>350000</v>
      </c>
      <c r="L123" s="35"/>
      <c r="M123" s="35"/>
      <c r="N123" s="36"/>
      <c r="O123" s="38"/>
    </row>
    <row r="124" spans="1:17" ht="15" outlineLevel="7" x14ac:dyDescent="0.2">
      <c r="A124" s="99" t="s">
        <v>318</v>
      </c>
      <c r="B124" s="98" t="s">
        <v>87</v>
      </c>
      <c r="C124" s="99" t="s">
        <v>223</v>
      </c>
      <c r="D124" s="98" t="s">
        <v>234</v>
      </c>
      <c r="E124" s="99"/>
      <c r="F124" s="98" t="s">
        <v>226</v>
      </c>
      <c r="G124" s="99"/>
      <c r="H124" s="99"/>
      <c r="I124" s="100">
        <f t="shared" si="11"/>
        <v>920000</v>
      </c>
      <c r="J124" s="100">
        <f t="shared" si="11"/>
        <v>350000</v>
      </c>
      <c r="K124" s="100">
        <f t="shared" si="11"/>
        <v>350000</v>
      </c>
      <c r="L124" s="35"/>
      <c r="M124" s="35"/>
      <c r="N124" s="36"/>
      <c r="O124" s="38"/>
    </row>
    <row r="125" spans="1:17" s="49" customFormat="1" ht="45" outlineLevel="4" x14ac:dyDescent="0.2">
      <c r="A125" s="99" t="s">
        <v>319</v>
      </c>
      <c r="B125" s="110" t="s">
        <v>317</v>
      </c>
      <c r="C125" s="109" t="s">
        <v>223</v>
      </c>
      <c r="D125" s="110" t="s">
        <v>234</v>
      </c>
      <c r="E125" s="109" t="s">
        <v>83</v>
      </c>
      <c r="F125" s="110" t="s">
        <v>226</v>
      </c>
      <c r="G125" s="109" t="s">
        <v>849</v>
      </c>
      <c r="H125" s="109" t="s">
        <v>224</v>
      </c>
      <c r="I125" s="111">
        <f t="shared" si="11"/>
        <v>920000</v>
      </c>
      <c r="J125" s="112">
        <f t="shared" si="11"/>
        <v>350000</v>
      </c>
      <c r="K125" s="112">
        <f t="shared" si="11"/>
        <v>350000</v>
      </c>
      <c r="L125" s="47"/>
      <c r="M125" s="47"/>
      <c r="N125" s="48"/>
      <c r="O125" s="46"/>
      <c r="P125" s="48"/>
      <c r="Q125" s="48"/>
    </row>
    <row r="126" spans="1:17" s="49" customFormat="1" ht="75" outlineLevel="5" x14ac:dyDescent="0.2">
      <c r="A126" s="99" t="s">
        <v>320</v>
      </c>
      <c r="B126" s="110" t="s">
        <v>914</v>
      </c>
      <c r="C126" s="109" t="s">
        <v>223</v>
      </c>
      <c r="D126" s="110" t="s">
        <v>234</v>
      </c>
      <c r="E126" s="109" t="s">
        <v>83</v>
      </c>
      <c r="F126" s="110" t="s">
        <v>226</v>
      </c>
      <c r="G126" s="109" t="s">
        <v>910</v>
      </c>
      <c r="H126" s="109" t="s">
        <v>224</v>
      </c>
      <c r="I126" s="111">
        <f t="shared" si="11"/>
        <v>920000</v>
      </c>
      <c r="J126" s="112">
        <f t="shared" si="11"/>
        <v>350000</v>
      </c>
      <c r="K126" s="112">
        <f t="shared" si="11"/>
        <v>350000</v>
      </c>
      <c r="L126" s="47"/>
      <c r="M126" s="47"/>
      <c r="N126" s="48"/>
      <c r="O126" s="46"/>
      <c r="P126" s="48"/>
      <c r="Q126" s="48"/>
    </row>
    <row r="127" spans="1:17" s="49" customFormat="1" ht="105" outlineLevel="6" x14ac:dyDescent="0.2">
      <c r="A127" s="99" t="s">
        <v>321</v>
      </c>
      <c r="B127" s="110" t="s">
        <v>915</v>
      </c>
      <c r="C127" s="109" t="s">
        <v>223</v>
      </c>
      <c r="D127" s="110" t="s">
        <v>234</v>
      </c>
      <c r="E127" s="109" t="s">
        <v>83</v>
      </c>
      <c r="F127" s="110" t="s">
        <v>226</v>
      </c>
      <c r="G127" s="109" t="s">
        <v>913</v>
      </c>
      <c r="H127" s="109" t="s">
        <v>224</v>
      </c>
      <c r="I127" s="111">
        <f>I129</f>
        <v>920000</v>
      </c>
      <c r="J127" s="112">
        <f>J129</f>
        <v>350000</v>
      </c>
      <c r="K127" s="112">
        <f>K129</f>
        <v>350000</v>
      </c>
      <c r="L127" s="47"/>
      <c r="M127" s="47"/>
      <c r="N127" s="48"/>
      <c r="O127" s="46"/>
      <c r="P127" s="48"/>
      <c r="Q127" s="48"/>
    </row>
    <row r="128" spans="1:17" s="49" customFormat="1" ht="45" outlineLevel="6" x14ac:dyDescent="0.2">
      <c r="A128" s="99" t="s">
        <v>322</v>
      </c>
      <c r="B128" s="110" t="s">
        <v>896</v>
      </c>
      <c r="C128" s="109" t="s">
        <v>223</v>
      </c>
      <c r="D128" s="110" t="s">
        <v>234</v>
      </c>
      <c r="E128" s="109" t="s">
        <v>83</v>
      </c>
      <c r="F128" s="110" t="s">
        <v>226</v>
      </c>
      <c r="G128" s="109" t="s">
        <v>913</v>
      </c>
      <c r="H128" s="109" t="s">
        <v>423</v>
      </c>
      <c r="I128" s="111">
        <f>I129</f>
        <v>920000</v>
      </c>
      <c r="J128" s="111">
        <f>J129</f>
        <v>350000</v>
      </c>
      <c r="K128" s="111">
        <f>K129</f>
        <v>350000</v>
      </c>
      <c r="L128" s="47"/>
      <c r="M128" s="47"/>
      <c r="N128" s="48"/>
      <c r="O128" s="46"/>
      <c r="P128" s="48"/>
      <c r="Q128" s="48"/>
    </row>
    <row r="129" spans="1:17" s="49" customFormat="1" ht="45" outlineLevel="7" x14ac:dyDescent="0.2">
      <c r="A129" s="99" t="s">
        <v>323</v>
      </c>
      <c r="B129" s="110" t="s">
        <v>897</v>
      </c>
      <c r="C129" s="109" t="s">
        <v>223</v>
      </c>
      <c r="D129" s="110" t="s">
        <v>234</v>
      </c>
      <c r="E129" s="109" t="s">
        <v>83</v>
      </c>
      <c r="F129" s="110" t="s">
        <v>226</v>
      </c>
      <c r="G129" s="109" t="s">
        <v>913</v>
      </c>
      <c r="H129" s="109" t="s">
        <v>476</v>
      </c>
      <c r="I129" s="111">
        <f>SUM(L129:O129)</f>
        <v>920000</v>
      </c>
      <c r="J129" s="114">
        <v>350000</v>
      </c>
      <c r="K129" s="115">
        <v>350000</v>
      </c>
      <c r="L129" s="47">
        <v>920000</v>
      </c>
      <c r="M129" s="47"/>
      <c r="N129" s="48"/>
      <c r="O129" s="50"/>
      <c r="P129" s="48"/>
      <c r="Q129" s="48"/>
    </row>
    <row r="130" spans="1:17" ht="15" outlineLevel="1" x14ac:dyDescent="0.2">
      <c r="A130" s="99" t="s">
        <v>324</v>
      </c>
      <c r="B130" s="98" t="s">
        <v>99</v>
      </c>
      <c r="C130" s="99" t="s">
        <v>223</v>
      </c>
      <c r="D130" s="98" t="s">
        <v>235</v>
      </c>
      <c r="E130" s="99" t="s">
        <v>224</v>
      </c>
      <c r="F130" s="98" t="s">
        <v>224</v>
      </c>
      <c r="G130" s="99" t="s">
        <v>224</v>
      </c>
      <c r="H130" s="99" t="s">
        <v>224</v>
      </c>
      <c r="I130" s="100">
        <f>I131+I148</f>
        <v>11836200</v>
      </c>
      <c r="J130" s="105">
        <f>J131+J148</f>
        <v>11836200</v>
      </c>
      <c r="K130" s="105">
        <f>K131+K148</f>
        <v>11836200</v>
      </c>
      <c r="L130" s="35"/>
      <c r="M130" s="35"/>
      <c r="N130" s="36"/>
      <c r="O130" s="37"/>
    </row>
    <row r="131" spans="1:17" ht="15" outlineLevel="2" x14ac:dyDescent="0.2">
      <c r="A131" s="99" t="s">
        <v>230</v>
      </c>
      <c r="B131" s="98" t="s">
        <v>105</v>
      </c>
      <c r="C131" s="99" t="s">
        <v>223</v>
      </c>
      <c r="D131" s="98" t="s">
        <v>235</v>
      </c>
      <c r="E131" s="99" t="s">
        <v>106</v>
      </c>
      <c r="F131" s="98" t="s">
        <v>338</v>
      </c>
      <c r="G131" s="99" t="s">
        <v>224</v>
      </c>
      <c r="H131" s="99" t="s">
        <v>224</v>
      </c>
      <c r="I131" s="100">
        <f>I132+I140</f>
        <v>9916000</v>
      </c>
      <c r="J131" s="105">
        <f>J132+J140</f>
        <v>9916000</v>
      </c>
      <c r="K131" s="105">
        <f>K132+K140</f>
        <v>9916000</v>
      </c>
      <c r="L131" s="35"/>
      <c r="M131" s="35"/>
      <c r="N131" s="36"/>
      <c r="O131" s="37"/>
    </row>
    <row r="132" spans="1:17" ht="30" outlineLevel="4" x14ac:dyDescent="0.2">
      <c r="A132" s="99" t="s">
        <v>233</v>
      </c>
      <c r="B132" s="98" t="s">
        <v>331</v>
      </c>
      <c r="C132" s="99" t="s">
        <v>223</v>
      </c>
      <c r="D132" s="98" t="s">
        <v>235</v>
      </c>
      <c r="E132" s="99" t="s">
        <v>106</v>
      </c>
      <c r="F132" s="98" t="s">
        <v>338</v>
      </c>
      <c r="G132" s="99" t="s">
        <v>805</v>
      </c>
      <c r="H132" s="99" t="s">
        <v>224</v>
      </c>
      <c r="I132" s="100">
        <f>I133</f>
        <v>4188000</v>
      </c>
      <c r="J132" s="105">
        <f>J133</f>
        <v>4188000</v>
      </c>
      <c r="K132" s="105">
        <f>K133</f>
        <v>4188000</v>
      </c>
      <c r="L132" s="35"/>
      <c r="M132" s="35"/>
      <c r="N132" s="36"/>
      <c r="O132" s="37"/>
    </row>
    <row r="133" spans="1:17" ht="75" outlineLevel="5" x14ac:dyDescent="0.2">
      <c r="A133" s="99" t="s">
        <v>325</v>
      </c>
      <c r="B133" s="98" t="s">
        <v>342</v>
      </c>
      <c r="C133" s="99" t="s">
        <v>223</v>
      </c>
      <c r="D133" s="98" t="s">
        <v>235</v>
      </c>
      <c r="E133" s="99" t="s">
        <v>106</v>
      </c>
      <c r="F133" s="98" t="s">
        <v>338</v>
      </c>
      <c r="G133" s="99" t="s">
        <v>806</v>
      </c>
      <c r="H133" s="99" t="s">
        <v>224</v>
      </c>
      <c r="I133" s="100">
        <f>I134+I137</f>
        <v>4188000</v>
      </c>
      <c r="J133" s="100">
        <f>J134+J137</f>
        <v>4188000</v>
      </c>
      <c r="K133" s="100">
        <f>K134+K137</f>
        <v>4188000</v>
      </c>
      <c r="L133" s="35"/>
      <c r="M133" s="35"/>
      <c r="N133" s="36"/>
      <c r="O133" s="37"/>
    </row>
    <row r="134" spans="1:17" ht="105" outlineLevel="6" x14ac:dyDescent="0.2">
      <c r="A134" s="99" t="s">
        <v>326</v>
      </c>
      <c r="B134" s="98" t="s">
        <v>346</v>
      </c>
      <c r="C134" s="99" t="s">
        <v>223</v>
      </c>
      <c r="D134" s="98" t="s">
        <v>235</v>
      </c>
      <c r="E134" s="99" t="s">
        <v>106</v>
      </c>
      <c r="F134" s="98" t="s">
        <v>338</v>
      </c>
      <c r="G134" s="99" t="s">
        <v>807</v>
      </c>
      <c r="H134" s="99" t="s">
        <v>224</v>
      </c>
      <c r="I134" s="100">
        <f>I136</f>
        <v>3914000</v>
      </c>
      <c r="J134" s="105">
        <f>J136</f>
        <v>3914000</v>
      </c>
      <c r="K134" s="105">
        <f>K136</f>
        <v>3914000</v>
      </c>
      <c r="L134" s="35"/>
      <c r="M134" s="35"/>
      <c r="N134" s="36"/>
      <c r="O134" s="37"/>
    </row>
    <row r="135" spans="1:17" ht="45" outlineLevel="6" x14ac:dyDescent="0.2">
      <c r="A135" s="99" t="s">
        <v>327</v>
      </c>
      <c r="B135" s="98" t="s">
        <v>903</v>
      </c>
      <c r="C135" s="99" t="s">
        <v>223</v>
      </c>
      <c r="D135" s="98" t="s">
        <v>235</v>
      </c>
      <c r="E135" s="99" t="s">
        <v>106</v>
      </c>
      <c r="F135" s="98" t="s">
        <v>338</v>
      </c>
      <c r="G135" s="99" t="s">
        <v>807</v>
      </c>
      <c r="H135" s="99" t="s">
        <v>742</v>
      </c>
      <c r="I135" s="100">
        <f>I136</f>
        <v>3914000</v>
      </c>
      <c r="J135" s="100">
        <f>J136</f>
        <v>3914000</v>
      </c>
      <c r="K135" s="100">
        <f>K136</f>
        <v>3914000</v>
      </c>
      <c r="L135" s="35"/>
      <c r="M135" s="35"/>
      <c r="N135" s="36"/>
      <c r="O135" s="37"/>
    </row>
    <row r="136" spans="1:17" ht="15" outlineLevel="7" x14ac:dyDescent="0.2">
      <c r="A136" s="99" t="s">
        <v>328</v>
      </c>
      <c r="B136" s="98" t="s">
        <v>906</v>
      </c>
      <c r="C136" s="99" t="s">
        <v>223</v>
      </c>
      <c r="D136" s="98" t="s">
        <v>235</v>
      </c>
      <c r="E136" s="99" t="s">
        <v>106</v>
      </c>
      <c r="F136" s="98" t="s">
        <v>338</v>
      </c>
      <c r="G136" s="99" t="s">
        <v>807</v>
      </c>
      <c r="H136" s="99" t="s">
        <v>743</v>
      </c>
      <c r="I136" s="100">
        <f>SUM(L136:O136)</f>
        <v>3914000</v>
      </c>
      <c r="J136" s="107">
        <v>3914000</v>
      </c>
      <c r="K136" s="106">
        <v>3914000</v>
      </c>
      <c r="L136" s="35">
        <v>3914000</v>
      </c>
      <c r="M136" s="35"/>
      <c r="N136" s="36"/>
      <c r="O136" s="38"/>
    </row>
    <row r="137" spans="1:17" ht="150" outlineLevel="6" x14ac:dyDescent="0.2">
      <c r="A137" s="99" t="s">
        <v>329</v>
      </c>
      <c r="B137" s="103" t="s">
        <v>349</v>
      </c>
      <c r="C137" s="99" t="s">
        <v>223</v>
      </c>
      <c r="D137" s="98" t="s">
        <v>235</v>
      </c>
      <c r="E137" s="99" t="s">
        <v>106</v>
      </c>
      <c r="F137" s="98" t="s">
        <v>338</v>
      </c>
      <c r="G137" s="99" t="s">
        <v>808</v>
      </c>
      <c r="H137" s="99" t="s">
        <v>224</v>
      </c>
      <c r="I137" s="100">
        <f>I139</f>
        <v>274000</v>
      </c>
      <c r="J137" s="105">
        <f>J139</f>
        <v>274000</v>
      </c>
      <c r="K137" s="105">
        <f>K139</f>
        <v>274000</v>
      </c>
      <c r="L137" s="35"/>
      <c r="M137" s="35"/>
      <c r="N137" s="36"/>
      <c r="O137" s="37"/>
    </row>
    <row r="138" spans="1:17" ht="45" outlineLevel="6" x14ac:dyDescent="0.2">
      <c r="A138" s="99" t="s">
        <v>330</v>
      </c>
      <c r="B138" s="103" t="s">
        <v>903</v>
      </c>
      <c r="C138" s="99" t="s">
        <v>223</v>
      </c>
      <c r="D138" s="98" t="s">
        <v>235</v>
      </c>
      <c r="E138" s="99" t="s">
        <v>106</v>
      </c>
      <c r="F138" s="98" t="s">
        <v>338</v>
      </c>
      <c r="G138" s="99" t="s">
        <v>808</v>
      </c>
      <c r="H138" s="99" t="s">
        <v>742</v>
      </c>
      <c r="I138" s="100">
        <f>I139</f>
        <v>274000</v>
      </c>
      <c r="J138" s="100">
        <f>J139</f>
        <v>274000</v>
      </c>
      <c r="K138" s="100">
        <f>K139</f>
        <v>274000</v>
      </c>
      <c r="L138" s="35"/>
      <c r="M138" s="35"/>
      <c r="N138" s="36"/>
      <c r="O138" s="37"/>
    </row>
    <row r="139" spans="1:17" ht="15" outlineLevel="7" x14ac:dyDescent="0.2">
      <c r="A139" s="99" t="s">
        <v>332</v>
      </c>
      <c r="B139" s="98" t="s">
        <v>906</v>
      </c>
      <c r="C139" s="99" t="s">
        <v>223</v>
      </c>
      <c r="D139" s="98" t="s">
        <v>235</v>
      </c>
      <c r="E139" s="99" t="s">
        <v>106</v>
      </c>
      <c r="F139" s="98" t="s">
        <v>338</v>
      </c>
      <c r="G139" s="99" t="s">
        <v>808</v>
      </c>
      <c r="H139" s="99" t="s">
        <v>743</v>
      </c>
      <c r="I139" s="100">
        <f>SUM(L139:O139)</f>
        <v>274000</v>
      </c>
      <c r="J139" s="107">
        <v>274000</v>
      </c>
      <c r="K139" s="106">
        <v>274000</v>
      </c>
      <c r="L139" s="35">
        <v>274000</v>
      </c>
      <c r="M139" s="35"/>
      <c r="N139" s="36"/>
      <c r="O139" s="38"/>
    </row>
    <row r="140" spans="1:17" ht="45" outlineLevel="4" x14ac:dyDescent="0.2">
      <c r="A140" s="99" t="s">
        <v>334</v>
      </c>
      <c r="B140" s="98" t="s">
        <v>352</v>
      </c>
      <c r="C140" s="99" t="s">
        <v>223</v>
      </c>
      <c r="D140" s="98" t="s">
        <v>235</v>
      </c>
      <c r="E140" s="99" t="s">
        <v>106</v>
      </c>
      <c r="F140" s="98" t="s">
        <v>338</v>
      </c>
      <c r="G140" s="99" t="s">
        <v>817</v>
      </c>
      <c r="H140" s="99" t="s">
        <v>224</v>
      </c>
      <c r="I140" s="100">
        <f>I141</f>
        <v>5728000</v>
      </c>
      <c r="J140" s="105">
        <f>J141</f>
        <v>5728000</v>
      </c>
      <c r="K140" s="105">
        <f>K141</f>
        <v>5728000</v>
      </c>
      <c r="L140" s="35"/>
      <c r="M140" s="35"/>
      <c r="N140" s="36"/>
      <c r="O140" s="37"/>
    </row>
    <row r="141" spans="1:17" ht="75" outlineLevel="5" x14ac:dyDescent="0.2">
      <c r="A141" s="99" t="s">
        <v>335</v>
      </c>
      <c r="B141" s="98" t="s">
        <v>354</v>
      </c>
      <c r="C141" s="99" t="s">
        <v>223</v>
      </c>
      <c r="D141" s="98" t="s">
        <v>235</v>
      </c>
      <c r="E141" s="99" t="s">
        <v>106</v>
      </c>
      <c r="F141" s="98" t="s">
        <v>338</v>
      </c>
      <c r="G141" s="99" t="s">
        <v>818</v>
      </c>
      <c r="H141" s="99" t="s">
        <v>224</v>
      </c>
      <c r="I141" s="100">
        <f>I142+I145</f>
        <v>5728000</v>
      </c>
      <c r="J141" s="100">
        <f>J142+J145</f>
        <v>5728000</v>
      </c>
      <c r="K141" s="100">
        <f>K142+K145</f>
        <v>5728000</v>
      </c>
      <c r="L141" s="35"/>
      <c r="M141" s="35"/>
      <c r="N141" s="36"/>
      <c r="O141" s="37"/>
    </row>
    <row r="142" spans="1:17" ht="105" outlineLevel="6" x14ac:dyDescent="0.2">
      <c r="A142" s="99" t="s">
        <v>336</v>
      </c>
      <c r="B142" s="98" t="s">
        <v>360</v>
      </c>
      <c r="C142" s="99" t="s">
        <v>223</v>
      </c>
      <c r="D142" s="98" t="s">
        <v>235</v>
      </c>
      <c r="E142" s="99" t="s">
        <v>106</v>
      </c>
      <c r="F142" s="98" t="s">
        <v>338</v>
      </c>
      <c r="G142" s="99" t="s">
        <v>819</v>
      </c>
      <c r="H142" s="99" t="s">
        <v>224</v>
      </c>
      <c r="I142" s="100">
        <f>I144</f>
        <v>5213000</v>
      </c>
      <c r="J142" s="105">
        <f>J144</f>
        <v>5213000</v>
      </c>
      <c r="K142" s="105">
        <f>K144</f>
        <v>5213000</v>
      </c>
      <c r="L142" s="35"/>
      <c r="M142" s="35"/>
      <c r="N142" s="36"/>
      <c r="O142" s="37"/>
    </row>
    <row r="143" spans="1:17" ht="45" outlineLevel="6" x14ac:dyDescent="0.2">
      <c r="A143" s="99" t="s">
        <v>337</v>
      </c>
      <c r="B143" s="98" t="s">
        <v>903</v>
      </c>
      <c r="C143" s="99" t="s">
        <v>223</v>
      </c>
      <c r="D143" s="98" t="s">
        <v>235</v>
      </c>
      <c r="E143" s="99" t="s">
        <v>106</v>
      </c>
      <c r="F143" s="98" t="s">
        <v>338</v>
      </c>
      <c r="G143" s="99" t="s">
        <v>819</v>
      </c>
      <c r="H143" s="99" t="s">
        <v>742</v>
      </c>
      <c r="I143" s="100">
        <f>I144</f>
        <v>5213000</v>
      </c>
      <c r="J143" s="100">
        <f>J144</f>
        <v>5213000</v>
      </c>
      <c r="K143" s="100">
        <f>K144</f>
        <v>5213000</v>
      </c>
      <c r="L143" s="35"/>
      <c r="M143" s="35"/>
      <c r="N143" s="36"/>
      <c r="O143" s="37"/>
    </row>
    <row r="144" spans="1:17" ht="15" outlineLevel="7" x14ac:dyDescent="0.2">
      <c r="A144" s="99" t="s">
        <v>339</v>
      </c>
      <c r="B144" s="98" t="s">
        <v>906</v>
      </c>
      <c r="C144" s="99" t="s">
        <v>223</v>
      </c>
      <c r="D144" s="98" t="s">
        <v>235</v>
      </c>
      <c r="E144" s="99" t="s">
        <v>106</v>
      </c>
      <c r="F144" s="98" t="s">
        <v>338</v>
      </c>
      <c r="G144" s="99" t="s">
        <v>819</v>
      </c>
      <c r="H144" s="99" t="s">
        <v>743</v>
      </c>
      <c r="I144" s="100">
        <f>SUM(L144:O144)</f>
        <v>5213000</v>
      </c>
      <c r="J144" s="107">
        <v>5213000</v>
      </c>
      <c r="K144" s="106">
        <v>5213000</v>
      </c>
      <c r="L144" s="35">
        <v>5213000</v>
      </c>
      <c r="M144" s="35"/>
      <c r="N144" s="36"/>
      <c r="O144" s="38"/>
    </row>
    <row r="145" spans="1:17" ht="150" outlineLevel="6" x14ac:dyDescent="0.2">
      <c r="A145" s="99" t="s">
        <v>340</v>
      </c>
      <c r="B145" s="103" t="s">
        <v>363</v>
      </c>
      <c r="C145" s="99" t="s">
        <v>223</v>
      </c>
      <c r="D145" s="98" t="s">
        <v>235</v>
      </c>
      <c r="E145" s="99" t="s">
        <v>106</v>
      </c>
      <c r="F145" s="98" t="s">
        <v>338</v>
      </c>
      <c r="G145" s="99" t="s">
        <v>820</v>
      </c>
      <c r="H145" s="99" t="s">
        <v>224</v>
      </c>
      <c r="I145" s="100">
        <f>I147</f>
        <v>515000</v>
      </c>
      <c r="J145" s="105">
        <f>J147</f>
        <v>515000</v>
      </c>
      <c r="K145" s="105">
        <f>K147</f>
        <v>515000</v>
      </c>
      <c r="L145" s="35"/>
      <c r="M145" s="35"/>
      <c r="N145" s="36"/>
      <c r="O145" s="37"/>
    </row>
    <row r="146" spans="1:17" ht="45" outlineLevel="6" x14ac:dyDescent="0.2">
      <c r="A146" s="99" t="s">
        <v>341</v>
      </c>
      <c r="B146" s="103" t="s">
        <v>903</v>
      </c>
      <c r="C146" s="99" t="s">
        <v>223</v>
      </c>
      <c r="D146" s="98" t="s">
        <v>235</v>
      </c>
      <c r="E146" s="99" t="s">
        <v>106</v>
      </c>
      <c r="F146" s="98" t="s">
        <v>338</v>
      </c>
      <c r="G146" s="99" t="s">
        <v>820</v>
      </c>
      <c r="H146" s="99" t="s">
        <v>742</v>
      </c>
      <c r="I146" s="100">
        <f>I147</f>
        <v>515000</v>
      </c>
      <c r="J146" s="100">
        <f>J147</f>
        <v>515000</v>
      </c>
      <c r="K146" s="100">
        <f>K147</f>
        <v>515000</v>
      </c>
      <c r="L146" s="35"/>
      <c r="M146" s="35"/>
      <c r="N146" s="36"/>
      <c r="O146" s="37"/>
    </row>
    <row r="147" spans="1:17" ht="15" outlineLevel="7" x14ac:dyDescent="0.2">
      <c r="A147" s="99" t="s">
        <v>343</v>
      </c>
      <c r="B147" s="98" t="s">
        <v>906</v>
      </c>
      <c r="C147" s="99" t="s">
        <v>223</v>
      </c>
      <c r="D147" s="98" t="s">
        <v>235</v>
      </c>
      <c r="E147" s="99" t="s">
        <v>106</v>
      </c>
      <c r="F147" s="98" t="s">
        <v>338</v>
      </c>
      <c r="G147" s="99" t="s">
        <v>820</v>
      </c>
      <c r="H147" s="99" t="s">
        <v>743</v>
      </c>
      <c r="I147" s="100">
        <f>SUM(L147:O147)</f>
        <v>515000</v>
      </c>
      <c r="J147" s="107">
        <v>515000</v>
      </c>
      <c r="K147" s="106">
        <v>515000</v>
      </c>
      <c r="L147" s="35">
        <v>515000</v>
      </c>
      <c r="M147" s="35"/>
      <c r="N147" s="36"/>
      <c r="O147" s="38"/>
    </row>
    <row r="148" spans="1:17" ht="15" outlineLevel="2" x14ac:dyDescent="0.2">
      <c r="A148" s="99" t="s">
        <v>344</v>
      </c>
      <c r="B148" s="98" t="s">
        <v>117</v>
      </c>
      <c r="C148" s="99" t="s">
        <v>223</v>
      </c>
      <c r="D148" s="98" t="s">
        <v>235</v>
      </c>
      <c r="E148" s="99" t="s">
        <v>118</v>
      </c>
      <c r="F148" s="98" t="s">
        <v>235</v>
      </c>
      <c r="G148" s="99" t="s">
        <v>224</v>
      </c>
      <c r="H148" s="99" t="s">
        <v>224</v>
      </c>
      <c r="I148" s="100">
        <f t="shared" ref="I148:K149" si="12">I149</f>
        <v>1920200</v>
      </c>
      <c r="J148" s="100">
        <f t="shared" si="12"/>
        <v>1920200</v>
      </c>
      <c r="K148" s="100">
        <f t="shared" si="12"/>
        <v>1920200</v>
      </c>
      <c r="L148" s="35"/>
      <c r="M148" s="35"/>
      <c r="N148" s="36"/>
      <c r="O148" s="37"/>
    </row>
    <row r="149" spans="1:17" ht="30" outlineLevel="4" x14ac:dyDescent="0.2">
      <c r="A149" s="99" t="s">
        <v>345</v>
      </c>
      <c r="B149" s="98" t="s">
        <v>368</v>
      </c>
      <c r="C149" s="99" t="s">
        <v>223</v>
      </c>
      <c r="D149" s="98" t="s">
        <v>235</v>
      </c>
      <c r="E149" s="99" t="s">
        <v>118</v>
      </c>
      <c r="F149" s="98" t="s">
        <v>235</v>
      </c>
      <c r="G149" s="99" t="s">
        <v>826</v>
      </c>
      <c r="H149" s="99" t="s">
        <v>224</v>
      </c>
      <c r="I149" s="100">
        <f t="shared" si="12"/>
        <v>1920200</v>
      </c>
      <c r="J149" s="105">
        <f t="shared" si="12"/>
        <v>1920200</v>
      </c>
      <c r="K149" s="105">
        <f t="shared" si="12"/>
        <v>1920200</v>
      </c>
      <c r="L149" s="35"/>
      <c r="M149" s="35"/>
      <c r="N149" s="36"/>
      <c r="O149" s="37"/>
    </row>
    <row r="150" spans="1:17" ht="60" outlineLevel="5" x14ac:dyDescent="0.2">
      <c r="A150" s="99" t="s">
        <v>347</v>
      </c>
      <c r="B150" s="98" t="s">
        <v>370</v>
      </c>
      <c r="C150" s="99" t="s">
        <v>223</v>
      </c>
      <c r="D150" s="98" t="s">
        <v>235</v>
      </c>
      <c r="E150" s="99" t="s">
        <v>118</v>
      </c>
      <c r="F150" s="98" t="s">
        <v>235</v>
      </c>
      <c r="G150" s="99" t="s">
        <v>827</v>
      </c>
      <c r="H150" s="99" t="s">
        <v>224</v>
      </c>
      <c r="I150" s="100">
        <f>I151++I154+I157+I160+I163</f>
        <v>1920200</v>
      </c>
      <c r="J150" s="105">
        <f>J151++J154+J157+J160+J163</f>
        <v>1920200</v>
      </c>
      <c r="K150" s="105">
        <f>K151++K154+K157+K160+K163</f>
        <v>1920200</v>
      </c>
      <c r="L150" s="35"/>
      <c r="M150" s="35"/>
      <c r="N150" s="36"/>
      <c r="O150" s="37"/>
    </row>
    <row r="151" spans="1:17" ht="90" outlineLevel="6" x14ac:dyDescent="0.2">
      <c r="A151" s="99" t="s">
        <v>348</v>
      </c>
      <c r="B151" s="98" t="s">
        <v>975</v>
      </c>
      <c r="C151" s="99" t="s">
        <v>223</v>
      </c>
      <c r="D151" s="98" t="s">
        <v>235</v>
      </c>
      <c r="E151" s="99" t="s">
        <v>118</v>
      </c>
      <c r="F151" s="98" t="s">
        <v>235</v>
      </c>
      <c r="G151" s="99" t="s">
        <v>828</v>
      </c>
      <c r="H151" s="99" t="s">
        <v>224</v>
      </c>
      <c r="I151" s="100">
        <f>I153</f>
        <v>337200</v>
      </c>
      <c r="J151" s="105">
        <f>J153</f>
        <v>337200</v>
      </c>
      <c r="K151" s="105">
        <f>K153</f>
        <v>337200</v>
      </c>
      <c r="L151" s="35"/>
      <c r="M151" s="35"/>
      <c r="N151" s="36"/>
      <c r="O151" s="37"/>
    </row>
    <row r="152" spans="1:17" ht="45" outlineLevel="6" x14ac:dyDescent="0.2">
      <c r="A152" s="99" t="s">
        <v>350</v>
      </c>
      <c r="B152" s="98" t="s">
        <v>903</v>
      </c>
      <c r="C152" s="99" t="s">
        <v>223</v>
      </c>
      <c r="D152" s="98" t="s">
        <v>235</v>
      </c>
      <c r="E152" s="99" t="s">
        <v>118</v>
      </c>
      <c r="F152" s="98" t="s">
        <v>235</v>
      </c>
      <c r="G152" s="99" t="s">
        <v>828</v>
      </c>
      <c r="H152" s="99" t="s">
        <v>742</v>
      </c>
      <c r="I152" s="100">
        <f>I153</f>
        <v>337200</v>
      </c>
      <c r="J152" s="100">
        <f>J153</f>
        <v>337200</v>
      </c>
      <c r="K152" s="100">
        <f>K153</f>
        <v>337200</v>
      </c>
      <c r="L152" s="35"/>
      <c r="M152" s="35"/>
      <c r="N152" s="36"/>
      <c r="O152" s="37"/>
    </row>
    <row r="153" spans="1:17" ht="15" outlineLevel="7" x14ac:dyDescent="0.2">
      <c r="A153" s="99" t="s">
        <v>351</v>
      </c>
      <c r="B153" s="98" t="s">
        <v>906</v>
      </c>
      <c r="C153" s="99" t="s">
        <v>223</v>
      </c>
      <c r="D153" s="98" t="s">
        <v>235</v>
      </c>
      <c r="E153" s="99" t="s">
        <v>118</v>
      </c>
      <c r="F153" s="98" t="s">
        <v>235</v>
      </c>
      <c r="G153" s="99" t="s">
        <v>828</v>
      </c>
      <c r="H153" s="99" t="s">
        <v>743</v>
      </c>
      <c r="I153" s="100">
        <f>SUM(L153:O153)</f>
        <v>337200</v>
      </c>
      <c r="J153" s="107">
        <v>337200</v>
      </c>
      <c r="K153" s="106">
        <v>337200</v>
      </c>
      <c r="L153" s="35"/>
      <c r="M153" s="35"/>
      <c r="N153" s="36"/>
      <c r="O153" s="38">
        <v>337200</v>
      </c>
      <c r="P153" s="36">
        <v>337200</v>
      </c>
      <c r="Q153" s="36">
        <v>337200</v>
      </c>
    </row>
    <row r="154" spans="1:17" ht="90" outlineLevel="6" x14ac:dyDescent="0.2">
      <c r="A154" s="99" t="s">
        <v>353</v>
      </c>
      <c r="B154" s="98" t="s">
        <v>374</v>
      </c>
      <c r="C154" s="99" t="s">
        <v>223</v>
      </c>
      <c r="D154" s="98" t="s">
        <v>235</v>
      </c>
      <c r="E154" s="99" t="s">
        <v>118</v>
      </c>
      <c r="F154" s="98" t="s">
        <v>235</v>
      </c>
      <c r="G154" s="99" t="s">
        <v>829</v>
      </c>
      <c r="H154" s="99" t="s">
        <v>224</v>
      </c>
      <c r="I154" s="100">
        <f>I156</f>
        <v>1398000</v>
      </c>
      <c r="J154" s="105">
        <f>J156</f>
        <v>1398000</v>
      </c>
      <c r="K154" s="105">
        <f>K156</f>
        <v>1398000</v>
      </c>
      <c r="L154" s="35"/>
      <c r="M154" s="35"/>
      <c r="N154" s="36"/>
      <c r="O154" s="37"/>
    </row>
    <row r="155" spans="1:17" ht="45" outlineLevel="6" x14ac:dyDescent="0.2">
      <c r="A155" s="99" t="s">
        <v>355</v>
      </c>
      <c r="B155" s="98" t="s">
        <v>903</v>
      </c>
      <c r="C155" s="99" t="s">
        <v>223</v>
      </c>
      <c r="D155" s="98" t="s">
        <v>235</v>
      </c>
      <c r="E155" s="99" t="s">
        <v>118</v>
      </c>
      <c r="F155" s="98" t="s">
        <v>235</v>
      </c>
      <c r="G155" s="99" t="s">
        <v>829</v>
      </c>
      <c r="H155" s="99" t="s">
        <v>742</v>
      </c>
      <c r="I155" s="100">
        <f>I156</f>
        <v>1398000</v>
      </c>
      <c r="J155" s="100">
        <f>J156</f>
        <v>1398000</v>
      </c>
      <c r="K155" s="100">
        <f>K156</f>
        <v>1398000</v>
      </c>
      <c r="L155" s="35"/>
      <c r="M155" s="35"/>
      <c r="N155" s="36"/>
      <c r="O155" s="37"/>
    </row>
    <row r="156" spans="1:17" ht="15" outlineLevel="7" x14ac:dyDescent="0.2">
      <c r="A156" s="99" t="s">
        <v>356</v>
      </c>
      <c r="B156" s="98" t="s">
        <v>906</v>
      </c>
      <c r="C156" s="99" t="s">
        <v>223</v>
      </c>
      <c r="D156" s="98" t="s">
        <v>235</v>
      </c>
      <c r="E156" s="99" t="s">
        <v>118</v>
      </c>
      <c r="F156" s="98" t="s">
        <v>235</v>
      </c>
      <c r="G156" s="99" t="s">
        <v>829</v>
      </c>
      <c r="H156" s="99" t="s">
        <v>743</v>
      </c>
      <c r="I156" s="100">
        <f>SUM(L156:O156)</f>
        <v>1398000</v>
      </c>
      <c r="J156" s="107">
        <v>1398000</v>
      </c>
      <c r="K156" s="106">
        <v>1398000</v>
      </c>
      <c r="L156" s="35">
        <v>1398000</v>
      </c>
      <c r="M156" s="35"/>
      <c r="N156" s="36"/>
      <c r="O156" s="38"/>
    </row>
    <row r="157" spans="1:17" ht="135" outlineLevel="6" x14ac:dyDescent="0.2">
      <c r="A157" s="99" t="s">
        <v>357</v>
      </c>
      <c r="B157" s="103" t="s">
        <v>377</v>
      </c>
      <c r="C157" s="99" t="s">
        <v>223</v>
      </c>
      <c r="D157" s="98" t="s">
        <v>235</v>
      </c>
      <c r="E157" s="99" t="s">
        <v>118</v>
      </c>
      <c r="F157" s="98" t="s">
        <v>235</v>
      </c>
      <c r="G157" s="99" t="s">
        <v>830</v>
      </c>
      <c r="H157" s="99" t="s">
        <v>224</v>
      </c>
      <c r="I157" s="100">
        <f>I159</f>
        <v>75000</v>
      </c>
      <c r="J157" s="105">
        <f>J159</f>
        <v>75000</v>
      </c>
      <c r="K157" s="105">
        <f>K159</f>
        <v>75000</v>
      </c>
      <c r="L157" s="35"/>
      <c r="M157" s="35"/>
      <c r="N157" s="36"/>
      <c r="O157" s="37"/>
    </row>
    <row r="158" spans="1:17" ht="45" outlineLevel="6" x14ac:dyDescent="0.2">
      <c r="A158" s="99" t="s">
        <v>358</v>
      </c>
      <c r="B158" s="103" t="s">
        <v>903</v>
      </c>
      <c r="C158" s="99" t="s">
        <v>223</v>
      </c>
      <c r="D158" s="98" t="s">
        <v>235</v>
      </c>
      <c r="E158" s="99" t="s">
        <v>118</v>
      </c>
      <c r="F158" s="98" t="s">
        <v>235</v>
      </c>
      <c r="G158" s="99" t="s">
        <v>830</v>
      </c>
      <c r="H158" s="99" t="s">
        <v>742</v>
      </c>
      <c r="I158" s="100">
        <f>I159</f>
        <v>75000</v>
      </c>
      <c r="J158" s="100">
        <f>J159</f>
        <v>75000</v>
      </c>
      <c r="K158" s="100">
        <f>K159</f>
        <v>75000</v>
      </c>
      <c r="L158" s="35"/>
      <c r="M158" s="35"/>
      <c r="N158" s="36"/>
      <c r="O158" s="37"/>
    </row>
    <row r="159" spans="1:17" ht="15" outlineLevel="7" x14ac:dyDescent="0.2">
      <c r="A159" s="99" t="s">
        <v>359</v>
      </c>
      <c r="B159" s="98" t="s">
        <v>906</v>
      </c>
      <c r="C159" s="99" t="s">
        <v>223</v>
      </c>
      <c r="D159" s="98" t="s">
        <v>235</v>
      </c>
      <c r="E159" s="99" t="s">
        <v>118</v>
      </c>
      <c r="F159" s="98" t="s">
        <v>235</v>
      </c>
      <c r="G159" s="99" t="s">
        <v>830</v>
      </c>
      <c r="H159" s="99" t="s">
        <v>743</v>
      </c>
      <c r="I159" s="100">
        <f>SUM(L159:O159)</f>
        <v>75000</v>
      </c>
      <c r="J159" s="107">
        <v>75000</v>
      </c>
      <c r="K159" s="106">
        <v>75000</v>
      </c>
      <c r="L159" s="35">
        <v>75000</v>
      </c>
      <c r="M159" s="35"/>
      <c r="N159" s="36"/>
      <c r="O159" s="38"/>
    </row>
    <row r="160" spans="1:17" ht="105" outlineLevel="6" x14ac:dyDescent="0.2">
      <c r="A160" s="99" t="s">
        <v>361</v>
      </c>
      <c r="B160" s="98" t="s">
        <v>380</v>
      </c>
      <c r="C160" s="99" t="s">
        <v>223</v>
      </c>
      <c r="D160" s="98" t="s">
        <v>235</v>
      </c>
      <c r="E160" s="99" t="s">
        <v>118</v>
      </c>
      <c r="F160" s="98" t="s">
        <v>235</v>
      </c>
      <c r="G160" s="99" t="s">
        <v>926</v>
      </c>
      <c r="H160" s="99" t="s">
        <v>224</v>
      </c>
      <c r="I160" s="100">
        <f>I162</f>
        <v>34000</v>
      </c>
      <c r="J160" s="105">
        <f>J162</f>
        <v>34000</v>
      </c>
      <c r="K160" s="105">
        <f>K162</f>
        <v>34000</v>
      </c>
      <c r="L160" s="35"/>
      <c r="M160" s="35"/>
      <c r="N160" s="36"/>
      <c r="O160" s="37"/>
    </row>
    <row r="161" spans="1:15" ht="45" outlineLevel="6" x14ac:dyDescent="0.2">
      <c r="A161" s="99" t="s">
        <v>362</v>
      </c>
      <c r="B161" s="98" t="s">
        <v>903</v>
      </c>
      <c r="C161" s="99" t="s">
        <v>223</v>
      </c>
      <c r="D161" s="98" t="s">
        <v>235</v>
      </c>
      <c r="E161" s="99" t="s">
        <v>118</v>
      </c>
      <c r="F161" s="98" t="s">
        <v>235</v>
      </c>
      <c r="G161" s="99" t="s">
        <v>926</v>
      </c>
      <c r="H161" s="99" t="s">
        <v>742</v>
      </c>
      <c r="I161" s="100">
        <f>I162</f>
        <v>34000</v>
      </c>
      <c r="J161" s="100">
        <f>J162</f>
        <v>34000</v>
      </c>
      <c r="K161" s="100">
        <f>K162</f>
        <v>34000</v>
      </c>
      <c r="L161" s="35"/>
      <c r="M161" s="35"/>
      <c r="N161" s="36"/>
      <c r="O161" s="37"/>
    </row>
    <row r="162" spans="1:15" ht="15" outlineLevel="7" x14ac:dyDescent="0.2">
      <c r="A162" s="99" t="s">
        <v>364</v>
      </c>
      <c r="B162" s="98" t="s">
        <v>906</v>
      </c>
      <c r="C162" s="99" t="s">
        <v>223</v>
      </c>
      <c r="D162" s="98" t="s">
        <v>235</v>
      </c>
      <c r="E162" s="99" t="s">
        <v>118</v>
      </c>
      <c r="F162" s="98" t="s">
        <v>235</v>
      </c>
      <c r="G162" s="99" t="s">
        <v>926</v>
      </c>
      <c r="H162" s="99" t="s">
        <v>743</v>
      </c>
      <c r="I162" s="100">
        <f>SUM(L162:O162)</f>
        <v>34000</v>
      </c>
      <c r="J162" s="107">
        <v>34000</v>
      </c>
      <c r="K162" s="106">
        <v>34000</v>
      </c>
      <c r="L162" s="35">
        <v>34000</v>
      </c>
      <c r="M162" s="35"/>
      <c r="N162" s="36"/>
      <c r="O162" s="38"/>
    </row>
    <row r="163" spans="1:15" ht="90" outlineLevel="6" x14ac:dyDescent="0.2">
      <c r="A163" s="99" t="s">
        <v>365</v>
      </c>
      <c r="B163" s="98" t="s">
        <v>383</v>
      </c>
      <c r="C163" s="99" t="s">
        <v>223</v>
      </c>
      <c r="D163" s="98" t="s">
        <v>235</v>
      </c>
      <c r="E163" s="99" t="s">
        <v>118</v>
      </c>
      <c r="F163" s="98" t="s">
        <v>235</v>
      </c>
      <c r="G163" s="99" t="s">
        <v>831</v>
      </c>
      <c r="H163" s="99" t="s">
        <v>224</v>
      </c>
      <c r="I163" s="100">
        <f>I165</f>
        <v>76000</v>
      </c>
      <c r="J163" s="105">
        <f>J165</f>
        <v>76000</v>
      </c>
      <c r="K163" s="105">
        <f>K165</f>
        <v>76000</v>
      </c>
      <c r="L163" s="35"/>
      <c r="M163" s="35"/>
      <c r="N163" s="36"/>
      <c r="O163" s="37"/>
    </row>
    <row r="164" spans="1:15" ht="45" outlineLevel="6" x14ac:dyDescent="0.2">
      <c r="A164" s="99" t="s">
        <v>366</v>
      </c>
      <c r="B164" s="98" t="s">
        <v>903</v>
      </c>
      <c r="C164" s="99" t="s">
        <v>223</v>
      </c>
      <c r="D164" s="98" t="s">
        <v>235</v>
      </c>
      <c r="E164" s="99" t="s">
        <v>118</v>
      </c>
      <c r="F164" s="98" t="s">
        <v>235</v>
      </c>
      <c r="G164" s="99" t="s">
        <v>831</v>
      </c>
      <c r="H164" s="99" t="s">
        <v>742</v>
      </c>
      <c r="I164" s="100">
        <f>I165</f>
        <v>76000</v>
      </c>
      <c r="J164" s="100">
        <f>J165</f>
        <v>76000</v>
      </c>
      <c r="K164" s="100">
        <f>K165</f>
        <v>76000</v>
      </c>
      <c r="L164" s="35"/>
      <c r="M164" s="35"/>
      <c r="N164" s="36"/>
      <c r="O164" s="37"/>
    </row>
    <row r="165" spans="1:15" ht="15" outlineLevel="7" x14ac:dyDescent="0.2">
      <c r="A165" s="99" t="s">
        <v>367</v>
      </c>
      <c r="B165" s="98" t="s">
        <v>906</v>
      </c>
      <c r="C165" s="99" t="s">
        <v>223</v>
      </c>
      <c r="D165" s="98" t="s">
        <v>235</v>
      </c>
      <c r="E165" s="99" t="s">
        <v>118</v>
      </c>
      <c r="F165" s="98" t="s">
        <v>235</v>
      </c>
      <c r="G165" s="99" t="s">
        <v>831</v>
      </c>
      <c r="H165" s="99" t="s">
        <v>743</v>
      </c>
      <c r="I165" s="100">
        <f>SUM(L165:O165)</f>
        <v>76000</v>
      </c>
      <c r="J165" s="107">
        <v>76000</v>
      </c>
      <c r="K165" s="106">
        <v>76000</v>
      </c>
      <c r="L165" s="35">
        <v>76000</v>
      </c>
      <c r="M165" s="35"/>
      <c r="N165" s="36"/>
      <c r="O165" s="38"/>
    </row>
    <row r="166" spans="1:15" ht="15" outlineLevel="1" x14ac:dyDescent="0.2">
      <c r="A166" s="99" t="s">
        <v>369</v>
      </c>
      <c r="B166" s="98" t="s">
        <v>122</v>
      </c>
      <c r="C166" s="99" t="s">
        <v>223</v>
      </c>
      <c r="D166" s="98" t="s">
        <v>287</v>
      </c>
      <c r="E166" s="99" t="s">
        <v>224</v>
      </c>
      <c r="F166" s="98" t="s">
        <v>224</v>
      </c>
      <c r="G166" s="99" t="s">
        <v>224</v>
      </c>
      <c r="H166" s="99" t="s">
        <v>224</v>
      </c>
      <c r="I166" s="100">
        <f t="shared" ref="I166:K167" si="13">I167</f>
        <v>39097100</v>
      </c>
      <c r="J166" s="105">
        <f t="shared" si="13"/>
        <v>39097100</v>
      </c>
      <c r="K166" s="105">
        <f t="shared" si="13"/>
        <v>39082000</v>
      </c>
      <c r="L166" s="35"/>
      <c r="M166" s="35"/>
      <c r="N166" s="36"/>
      <c r="O166" s="37"/>
    </row>
    <row r="167" spans="1:15" ht="15" outlineLevel="2" x14ac:dyDescent="0.2">
      <c r="A167" s="99" t="s">
        <v>371</v>
      </c>
      <c r="B167" s="98" t="s">
        <v>125</v>
      </c>
      <c r="C167" s="99" t="s">
        <v>223</v>
      </c>
      <c r="D167" s="98" t="s">
        <v>287</v>
      </c>
      <c r="E167" s="99" t="s">
        <v>126</v>
      </c>
      <c r="F167" s="98" t="s">
        <v>226</v>
      </c>
      <c r="G167" s="99" t="s">
        <v>224</v>
      </c>
      <c r="H167" s="99" t="s">
        <v>224</v>
      </c>
      <c r="I167" s="100">
        <f t="shared" si="13"/>
        <v>39097100</v>
      </c>
      <c r="J167" s="105">
        <f t="shared" si="13"/>
        <v>39097100</v>
      </c>
      <c r="K167" s="105">
        <f t="shared" si="13"/>
        <v>39082000</v>
      </c>
      <c r="L167" s="35"/>
      <c r="M167" s="35"/>
      <c r="N167" s="36"/>
      <c r="O167" s="37"/>
    </row>
    <row r="168" spans="1:15" ht="30" outlineLevel="4" x14ac:dyDescent="0.2">
      <c r="A168" s="99" t="s">
        <v>372</v>
      </c>
      <c r="B168" s="98" t="s">
        <v>331</v>
      </c>
      <c r="C168" s="99" t="s">
        <v>223</v>
      </c>
      <c r="D168" s="98" t="s">
        <v>287</v>
      </c>
      <c r="E168" s="99" t="s">
        <v>126</v>
      </c>
      <c r="F168" s="98" t="s">
        <v>226</v>
      </c>
      <c r="G168" s="99" t="s">
        <v>805</v>
      </c>
      <c r="H168" s="99" t="s">
        <v>224</v>
      </c>
      <c r="I168" s="100">
        <f>I169+I179+I192</f>
        <v>39097100</v>
      </c>
      <c r="J168" s="105">
        <f>J169+J179+J192</f>
        <v>39097100</v>
      </c>
      <c r="K168" s="105">
        <f>K169+K179+K192</f>
        <v>39082000</v>
      </c>
      <c r="L168" s="35"/>
      <c r="M168" s="35"/>
      <c r="N168" s="36"/>
      <c r="O168" s="37"/>
    </row>
    <row r="169" spans="1:15" ht="45" outlineLevel="5" x14ac:dyDescent="0.2">
      <c r="A169" s="99" t="s">
        <v>373</v>
      </c>
      <c r="B169" s="98" t="s">
        <v>333</v>
      </c>
      <c r="C169" s="99" t="s">
        <v>223</v>
      </c>
      <c r="D169" s="98" t="s">
        <v>287</v>
      </c>
      <c r="E169" s="99" t="s">
        <v>126</v>
      </c>
      <c r="F169" s="98" t="s">
        <v>226</v>
      </c>
      <c r="G169" s="99" t="s">
        <v>809</v>
      </c>
      <c r="H169" s="99" t="s">
        <v>224</v>
      </c>
      <c r="I169" s="100">
        <f>I170+I173+I176</f>
        <v>9914000</v>
      </c>
      <c r="J169" s="100">
        <f t="shared" ref="J169:K169" si="14">J170+J173+J176</f>
        <v>9914000</v>
      </c>
      <c r="K169" s="100">
        <f t="shared" si="14"/>
        <v>9914000</v>
      </c>
      <c r="L169" s="35"/>
      <c r="M169" s="35"/>
      <c r="N169" s="36"/>
      <c r="O169" s="37"/>
    </row>
    <row r="170" spans="1:15" ht="105" outlineLevel="5" x14ac:dyDescent="0.2">
      <c r="A170" s="99" t="s">
        <v>375</v>
      </c>
      <c r="B170" s="102" t="s">
        <v>976</v>
      </c>
      <c r="C170" s="99" t="s">
        <v>223</v>
      </c>
      <c r="D170" s="98" t="s">
        <v>287</v>
      </c>
      <c r="E170" s="99"/>
      <c r="F170" s="98" t="s">
        <v>226</v>
      </c>
      <c r="G170" s="99" t="s">
        <v>969</v>
      </c>
      <c r="H170" s="99"/>
      <c r="I170" s="100">
        <f>I171</f>
        <v>500000</v>
      </c>
      <c r="J170" s="100">
        <f t="shared" ref="J170:K171" si="15">J171</f>
        <v>500000</v>
      </c>
      <c r="K170" s="100">
        <f t="shared" si="15"/>
        <v>500000</v>
      </c>
      <c r="L170" s="35"/>
      <c r="M170" s="35"/>
      <c r="N170" s="36"/>
      <c r="O170" s="37"/>
    </row>
    <row r="171" spans="1:15" ht="45" outlineLevel="5" x14ac:dyDescent="0.2">
      <c r="A171" s="99" t="s">
        <v>376</v>
      </c>
      <c r="B171" s="98" t="s">
        <v>903</v>
      </c>
      <c r="C171" s="99" t="s">
        <v>223</v>
      </c>
      <c r="D171" s="98" t="s">
        <v>287</v>
      </c>
      <c r="E171" s="99"/>
      <c r="F171" s="98" t="s">
        <v>226</v>
      </c>
      <c r="G171" s="99" t="s">
        <v>969</v>
      </c>
      <c r="H171" s="99" t="s">
        <v>742</v>
      </c>
      <c r="I171" s="100">
        <f>I172</f>
        <v>500000</v>
      </c>
      <c r="J171" s="100">
        <f t="shared" si="15"/>
        <v>500000</v>
      </c>
      <c r="K171" s="100">
        <f t="shared" si="15"/>
        <v>500000</v>
      </c>
      <c r="L171" s="35"/>
      <c r="M171" s="35"/>
      <c r="N171" s="36"/>
      <c r="O171" s="37"/>
    </row>
    <row r="172" spans="1:15" ht="15" outlineLevel="5" x14ac:dyDescent="0.2">
      <c r="A172" s="99" t="s">
        <v>378</v>
      </c>
      <c r="B172" s="98" t="s">
        <v>906</v>
      </c>
      <c r="C172" s="99" t="s">
        <v>223</v>
      </c>
      <c r="D172" s="98" t="s">
        <v>287</v>
      </c>
      <c r="E172" s="99"/>
      <c r="F172" s="98" t="s">
        <v>226</v>
      </c>
      <c r="G172" s="99" t="s">
        <v>969</v>
      </c>
      <c r="H172" s="99" t="s">
        <v>743</v>
      </c>
      <c r="I172" s="100">
        <f>SUM(L172:O172)</f>
        <v>500000</v>
      </c>
      <c r="J172" s="100">
        <v>500000</v>
      </c>
      <c r="K172" s="100">
        <v>500000</v>
      </c>
      <c r="L172" s="35">
        <v>500000</v>
      </c>
      <c r="M172" s="35"/>
      <c r="N172" s="36"/>
      <c r="O172" s="37"/>
    </row>
    <row r="173" spans="1:15" ht="75" outlineLevel="6" x14ac:dyDescent="0.2">
      <c r="A173" s="99" t="s">
        <v>379</v>
      </c>
      <c r="B173" s="98" t="s">
        <v>977</v>
      </c>
      <c r="C173" s="99" t="s">
        <v>223</v>
      </c>
      <c r="D173" s="98" t="s">
        <v>287</v>
      </c>
      <c r="E173" s="99" t="s">
        <v>126</v>
      </c>
      <c r="F173" s="98" t="s">
        <v>226</v>
      </c>
      <c r="G173" s="99" t="s">
        <v>810</v>
      </c>
      <c r="H173" s="99" t="s">
        <v>224</v>
      </c>
      <c r="I173" s="100">
        <f>I175</f>
        <v>9190000</v>
      </c>
      <c r="J173" s="105">
        <f>J175</f>
        <v>9190000</v>
      </c>
      <c r="K173" s="105">
        <f>K175</f>
        <v>9190000</v>
      </c>
      <c r="L173" s="35"/>
      <c r="M173" s="35"/>
      <c r="N173" s="36"/>
      <c r="O173" s="37"/>
    </row>
    <row r="174" spans="1:15" ht="45" outlineLevel="6" x14ac:dyDescent="0.2">
      <c r="A174" s="99" t="s">
        <v>381</v>
      </c>
      <c r="B174" s="98" t="s">
        <v>903</v>
      </c>
      <c r="C174" s="99" t="s">
        <v>223</v>
      </c>
      <c r="D174" s="98" t="s">
        <v>287</v>
      </c>
      <c r="E174" s="99" t="s">
        <v>126</v>
      </c>
      <c r="F174" s="98" t="s">
        <v>226</v>
      </c>
      <c r="G174" s="99" t="s">
        <v>810</v>
      </c>
      <c r="H174" s="99" t="s">
        <v>742</v>
      </c>
      <c r="I174" s="100">
        <f>I175</f>
        <v>9190000</v>
      </c>
      <c r="J174" s="100">
        <f>J175</f>
        <v>9190000</v>
      </c>
      <c r="K174" s="100">
        <f>K175</f>
        <v>9190000</v>
      </c>
      <c r="L174" s="35"/>
      <c r="M174" s="35"/>
      <c r="N174" s="36"/>
      <c r="O174" s="37"/>
    </row>
    <row r="175" spans="1:15" ht="15" outlineLevel="7" x14ac:dyDescent="0.2">
      <c r="A175" s="99" t="s">
        <v>382</v>
      </c>
      <c r="B175" s="98" t="s">
        <v>906</v>
      </c>
      <c r="C175" s="99" t="s">
        <v>223</v>
      </c>
      <c r="D175" s="98" t="s">
        <v>287</v>
      </c>
      <c r="E175" s="99" t="s">
        <v>126</v>
      </c>
      <c r="F175" s="98" t="s">
        <v>226</v>
      </c>
      <c r="G175" s="99" t="s">
        <v>810</v>
      </c>
      <c r="H175" s="99" t="s">
        <v>743</v>
      </c>
      <c r="I175" s="100">
        <f>SUM(L175:O175)</f>
        <v>9190000</v>
      </c>
      <c r="J175" s="107">
        <v>9190000</v>
      </c>
      <c r="K175" s="106">
        <v>9190000</v>
      </c>
      <c r="L175" s="35">
        <v>9190000</v>
      </c>
      <c r="M175" s="35"/>
      <c r="N175" s="36"/>
      <c r="O175" s="38"/>
    </row>
    <row r="176" spans="1:15" ht="135" outlineLevel="6" x14ac:dyDescent="0.2">
      <c r="A176" s="99" t="s">
        <v>384</v>
      </c>
      <c r="B176" s="103" t="s">
        <v>408</v>
      </c>
      <c r="C176" s="99" t="s">
        <v>223</v>
      </c>
      <c r="D176" s="98" t="s">
        <v>287</v>
      </c>
      <c r="E176" s="99" t="s">
        <v>126</v>
      </c>
      <c r="F176" s="98" t="s">
        <v>226</v>
      </c>
      <c r="G176" s="99" t="s">
        <v>811</v>
      </c>
      <c r="H176" s="99" t="s">
        <v>224</v>
      </c>
      <c r="I176" s="100">
        <f>I178</f>
        <v>224000</v>
      </c>
      <c r="J176" s="105">
        <f>J178</f>
        <v>224000</v>
      </c>
      <c r="K176" s="105">
        <f>K178</f>
        <v>224000</v>
      </c>
      <c r="L176" s="35"/>
      <c r="M176" s="35"/>
      <c r="N176" s="36"/>
      <c r="O176" s="37"/>
    </row>
    <row r="177" spans="1:15" ht="45" outlineLevel="6" x14ac:dyDescent="0.2">
      <c r="A177" s="99" t="s">
        <v>385</v>
      </c>
      <c r="B177" s="103" t="s">
        <v>903</v>
      </c>
      <c r="C177" s="99" t="s">
        <v>223</v>
      </c>
      <c r="D177" s="98" t="s">
        <v>287</v>
      </c>
      <c r="E177" s="99" t="s">
        <v>126</v>
      </c>
      <c r="F177" s="98" t="s">
        <v>226</v>
      </c>
      <c r="G177" s="99" t="s">
        <v>811</v>
      </c>
      <c r="H177" s="99" t="s">
        <v>742</v>
      </c>
      <c r="I177" s="100">
        <f>I178</f>
        <v>224000</v>
      </c>
      <c r="J177" s="100">
        <f>J178</f>
        <v>224000</v>
      </c>
      <c r="K177" s="100">
        <f>K178</f>
        <v>224000</v>
      </c>
      <c r="L177" s="35"/>
      <c r="M177" s="35"/>
      <c r="N177" s="36"/>
      <c r="O177" s="37"/>
    </row>
    <row r="178" spans="1:15" ht="15" outlineLevel="7" x14ac:dyDescent="0.2">
      <c r="A178" s="99" t="s">
        <v>386</v>
      </c>
      <c r="B178" s="98" t="s">
        <v>906</v>
      </c>
      <c r="C178" s="99" t="s">
        <v>223</v>
      </c>
      <c r="D178" s="98" t="s">
        <v>287</v>
      </c>
      <c r="E178" s="99" t="s">
        <v>126</v>
      </c>
      <c r="F178" s="98" t="s">
        <v>226</v>
      </c>
      <c r="G178" s="99" t="s">
        <v>811</v>
      </c>
      <c r="H178" s="99" t="s">
        <v>743</v>
      </c>
      <c r="I178" s="100">
        <f>SUM(L178:O178)</f>
        <v>224000</v>
      </c>
      <c r="J178" s="107">
        <v>224000</v>
      </c>
      <c r="K178" s="106">
        <v>224000</v>
      </c>
      <c r="L178" s="35">
        <v>224000</v>
      </c>
      <c r="M178" s="35"/>
      <c r="N178" s="36"/>
      <c r="O178" s="38"/>
    </row>
    <row r="179" spans="1:15" ht="45" outlineLevel="5" x14ac:dyDescent="0.2">
      <c r="A179" s="99" t="s">
        <v>387</v>
      </c>
      <c r="B179" s="98" t="s">
        <v>411</v>
      </c>
      <c r="C179" s="99" t="s">
        <v>223</v>
      </c>
      <c r="D179" s="98" t="s">
        <v>287</v>
      </c>
      <c r="E179" s="99" t="s">
        <v>126</v>
      </c>
      <c r="F179" s="98" t="s">
        <v>226</v>
      </c>
      <c r="G179" s="99" t="s">
        <v>812</v>
      </c>
      <c r="H179" s="99" t="s">
        <v>224</v>
      </c>
      <c r="I179" s="100">
        <f>I180+I186+I189+I183</f>
        <v>29128000</v>
      </c>
      <c r="J179" s="100">
        <f>J180+J186+J189+J183</f>
        <v>29128000</v>
      </c>
      <c r="K179" s="100">
        <f>K180+K186+K189+K183</f>
        <v>29128000</v>
      </c>
      <c r="L179" s="35"/>
      <c r="M179" s="35"/>
      <c r="N179" s="36"/>
      <c r="O179" s="37"/>
    </row>
    <row r="180" spans="1:15" ht="105" outlineLevel="6" x14ac:dyDescent="0.2">
      <c r="A180" s="99" t="s">
        <v>388</v>
      </c>
      <c r="B180" s="103" t="s">
        <v>978</v>
      </c>
      <c r="C180" s="99" t="s">
        <v>223</v>
      </c>
      <c r="D180" s="98" t="s">
        <v>287</v>
      </c>
      <c r="E180" s="99" t="s">
        <v>126</v>
      </c>
      <c r="F180" s="98" t="s">
        <v>226</v>
      </c>
      <c r="G180" s="99" t="s">
        <v>813</v>
      </c>
      <c r="H180" s="99" t="s">
        <v>224</v>
      </c>
      <c r="I180" s="100">
        <f>I182</f>
        <v>19404700</v>
      </c>
      <c r="J180" s="105">
        <f>J182</f>
        <v>19404700</v>
      </c>
      <c r="K180" s="105">
        <f>K182</f>
        <v>19404700</v>
      </c>
      <c r="L180" s="35"/>
      <c r="M180" s="35"/>
      <c r="N180" s="36"/>
      <c r="O180" s="37"/>
    </row>
    <row r="181" spans="1:15" ht="45" outlineLevel="6" x14ac:dyDescent="0.2">
      <c r="A181" s="99" t="s">
        <v>389</v>
      </c>
      <c r="B181" s="103" t="s">
        <v>903</v>
      </c>
      <c r="C181" s="99" t="s">
        <v>223</v>
      </c>
      <c r="D181" s="98" t="s">
        <v>287</v>
      </c>
      <c r="E181" s="99" t="s">
        <v>126</v>
      </c>
      <c r="F181" s="98" t="s">
        <v>226</v>
      </c>
      <c r="G181" s="99" t="s">
        <v>813</v>
      </c>
      <c r="H181" s="99" t="s">
        <v>742</v>
      </c>
      <c r="I181" s="100">
        <f>I182</f>
        <v>19404700</v>
      </c>
      <c r="J181" s="100">
        <f>J182</f>
        <v>19404700</v>
      </c>
      <c r="K181" s="100">
        <f>K182</f>
        <v>19404700</v>
      </c>
      <c r="L181" s="35"/>
      <c r="M181" s="35"/>
      <c r="N181" s="36"/>
      <c r="O181" s="37"/>
    </row>
    <row r="182" spans="1:15" ht="15" outlineLevel="7" x14ac:dyDescent="0.2">
      <c r="A182" s="99" t="s">
        <v>390</v>
      </c>
      <c r="B182" s="98" t="s">
        <v>906</v>
      </c>
      <c r="C182" s="99" t="s">
        <v>223</v>
      </c>
      <c r="D182" s="98" t="s">
        <v>287</v>
      </c>
      <c r="E182" s="99" t="s">
        <v>126</v>
      </c>
      <c r="F182" s="98" t="s">
        <v>226</v>
      </c>
      <c r="G182" s="99" t="s">
        <v>813</v>
      </c>
      <c r="H182" s="99" t="s">
        <v>743</v>
      </c>
      <c r="I182" s="100">
        <f>SUM(L182:O182)</f>
        <v>19404700</v>
      </c>
      <c r="J182" s="107">
        <v>19404700</v>
      </c>
      <c r="K182" s="106">
        <v>19404700</v>
      </c>
      <c r="L182" s="35">
        <v>19404700</v>
      </c>
      <c r="M182" s="35"/>
      <c r="N182" s="36"/>
      <c r="O182" s="38"/>
    </row>
    <row r="183" spans="1:15" ht="120" outlineLevel="7" x14ac:dyDescent="0.2">
      <c r="A183" s="99" t="s">
        <v>391</v>
      </c>
      <c r="B183" s="102" t="s">
        <v>968</v>
      </c>
      <c r="C183" s="99" t="s">
        <v>223</v>
      </c>
      <c r="D183" s="98" t="s">
        <v>287</v>
      </c>
      <c r="E183" s="99"/>
      <c r="F183" s="98" t="s">
        <v>226</v>
      </c>
      <c r="G183" s="99" t="s">
        <v>927</v>
      </c>
      <c r="H183" s="99"/>
      <c r="I183" s="100">
        <f>I185</f>
        <v>19910</v>
      </c>
      <c r="J183" s="100">
        <f>J185</f>
        <v>19910</v>
      </c>
      <c r="K183" s="100">
        <f>K185</f>
        <v>19910</v>
      </c>
      <c r="L183" s="35"/>
      <c r="M183" s="35"/>
      <c r="N183" s="36"/>
      <c r="O183" s="38"/>
    </row>
    <row r="184" spans="1:15" ht="45" outlineLevel="7" x14ac:dyDescent="0.2">
      <c r="A184" s="99" t="s">
        <v>392</v>
      </c>
      <c r="B184" s="103" t="s">
        <v>903</v>
      </c>
      <c r="C184" s="99" t="s">
        <v>223</v>
      </c>
      <c r="D184" s="98" t="s">
        <v>287</v>
      </c>
      <c r="E184" s="99"/>
      <c r="F184" s="98" t="s">
        <v>226</v>
      </c>
      <c r="G184" s="99" t="s">
        <v>927</v>
      </c>
      <c r="H184" s="99" t="s">
        <v>742</v>
      </c>
      <c r="I184" s="100">
        <f>I185</f>
        <v>19910</v>
      </c>
      <c r="J184" s="100">
        <f>J185</f>
        <v>19910</v>
      </c>
      <c r="K184" s="100">
        <f>K185</f>
        <v>19910</v>
      </c>
      <c r="L184" s="35"/>
      <c r="M184" s="35"/>
      <c r="N184" s="36"/>
      <c r="O184" s="38"/>
    </row>
    <row r="185" spans="1:15" ht="15" outlineLevel="7" x14ac:dyDescent="0.2">
      <c r="A185" s="99" t="s">
        <v>393</v>
      </c>
      <c r="B185" s="98" t="s">
        <v>906</v>
      </c>
      <c r="C185" s="99" t="s">
        <v>223</v>
      </c>
      <c r="D185" s="98" t="s">
        <v>287</v>
      </c>
      <c r="E185" s="99"/>
      <c r="F185" s="98" t="s">
        <v>226</v>
      </c>
      <c r="G185" s="99" t="s">
        <v>927</v>
      </c>
      <c r="H185" s="99" t="s">
        <v>743</v>
      </c>
      <c r="I185" s="100">
        <f>SUM(L185:O185)</f>
        <v>19910</v>
      </c>
      <c r="J185" s="107">
        <v>19910</v>
      </c>
      <c r="K185" s="106">
        <v>19910</v>
      </c>
      <c r="L185" s="35">
        <v>19910</v>
      </c>
      <c r="M185" s="35"/>
      <c r="N185" s="36"/>
      <c r="O185" s="38"/>
    </row>
    <row r="186" spans="1:15" ht="75" outlineLevel="6" x14ac:dyDescent="0.2">
      <c r="A186" s="99" t="s">
        <v>394</v>
      </c>
      <c r="B186" s="98" t="s">
        <v>417</v>
      </c>
      <c r="C186" s="99" t="s">
        <v>223</v>
      </c>
      <c r="D186" s="98" t="s">
        <v>287</v>
      </c>
      <c r="E186" s="99" t="s">
        <v>126</v>
      </c>
      <c r="F186" s="98" t="s">
        <v>226</v>
      </c>
      <c r="G186" s="99" t="s">
        <v>814</v>
      </c>
      <c r="H186" s="99" t="s">
        <v>224</v>
      </c>
      <c r="I186" s="100">
        <f>I188</f>
        <v>7698390</v>
      </c>
      <c r="J186" s="105">
        <f>J188</f>
        <v>7698390</v>
      </c>
      <c r="K186" s="105">
        <f>K188</f>
        <v>7698390</v>
      </c>
      <c r="L186" s="35"/>
      <c r="M186" s="35"/>
      <c r="N186" s="36"/>
      <c r="O186" s="37"/>
    </row>
    <row r="187" spans="1:15" ht="45" outlineLevel="6" x14ac:dyDescent="0.2">
      <c r="A187" s="99" t="s">
        <v>395</v>
      </c>
      <c r="B187" s="98" t="s">
        <v>903</v>
      </c>
      <c r="C187" s="99" t="s">
        <v>223</v>
      </c>
      <c r="D187" s="98" t="s">
        <v>287</v>
      </c>
      <c r="E187" s="99" t="s">
        <v>126</v>
      </c>
      <c r="F187" s="98" t="s">
        <v>226</v>
      </c>
      <c r="G187" s="99" t="s">
        <v>814</v>
      </c>
      <c r="H187" s="99" t="s">
        <v>742</v>
      </c>
      <c r="I187" s="100">
        <f>I188</f>
        <v>7698390</v>
      </c>
      <c r="J187" s="100">
        <f>J188</f>
        <v>7698390</v>
      </c>
      <c r="K187" s="100">
        <f>K188</f>
        <v>7698390</v>
      </c>
      <c r="L187" s="35"/>
      <c r="M187" s="35"/>
      <c r="N187" s="36"/>
      <c r="O187" s="37"/>
    </row>
    <row r="188" spans="1:15" ht="15" outlineLevel="7" x14ac:dyDescent="0.2">
      <c r="A188" s="99" t="s">
        <v>396</v>
      </c>
      <c r="B188" s="98" t="s">
        <v>906</v>
      </c>
      <c r="C188" s="99" t="s">
        <v>223</v>
      </c>
      <c r="D188" s="98" t="s">
        <v>287</v>
      </c>
      <c r="E188" s="99" t="s">
        <v>126</v>
      </c>
      <c r="F188" s="98" t="s">
        <v>226</v>
      </c>
      <c r="G188" s="99" t="s">
        <v>814</v>
      </c>
      <c r="H188" s="99" t="s">
        <v>743</v>
      </c>
      <c r="I188" s="100">
        <f>SUM(L188:O188)</f>
        <v>7698390</v>
      </c>
      <c r="J188" s="107">
        <v>7698390</v>
      </c>
      <c r="K188" s="106">
        <v>7698390</v>
      </c>
      <c r="L188" s="35">
        <v>7698390</v>
      </c>
      <c r="M188" s="35"/>
      <c r="N188" s="36"/>
      <c r="O188" s="38"/>
    </row>
    <row r="189" spans="1:15" ht="120" outlineLevel="6" x14ac:dyDescent="0.2">
      <c r="A189" s="99" t="s">
        <v>397</v>
      </c>
      <c r="B189" s="103" t="s">
        <v>420</v>
      </c>
      <c r="C189" s="99" t="s">
        <v>223</v>
      </c>
      <c r="D189" s="98" t="s">
        <v>287</v>
      </c>
      <c r="E189" s="99" t="s">
        <v>126</v>
      </c>
      <c r="F189" s="98" t="s">
        <v>226</v>
      </c>
      <c r="G189" s="99" t="s">
        <v>815</v>
      </c>
      <c r="H189" s="99" t="s">
        <v>224</v>
      </c>
      <c r="I189" s="100">
        <f>I191</f>
        <v>2005000</v>
      </c>
      <c r="J189" s="105">
        <f>J191</f>
        <v>2005000</v>
      </c>
      <c r="K189" s="105">
        <f>K191</f>
        <v>2005000</v>
      </c>
      <c r="L189" s="35"/>
      <c r="M189" s="35"/>
      <c r="N189" s="36"/>
      <c r="O189" s="37"/>
    </row>
    <row r="190" spans="1:15" ht="45" outlineLevel="6" x14ac:dyDescent="0.2">
      <c r="A190" s="99" t="s">
        <v>398</v>
      </c>
      <c r="B190" s="103" t="s">
        <v>903</v>
      </c>
      <c r="C190" s="99" t="s">
        <v>223</v>
      </c>
      <c r="D190" s="98" t="s">
        <v>287</v>
      </c>
      <c r="E190" s="99" t="s">
        <v>126</v>
      </c>
      <c r="F190" s="98" t="s">
        <v>226</v>
      </c>
      <c r="G190" s="99" t="s">
        <v>815</v>
      </c>
      <c r="H190" s="99" t="s">
        <v>742</v>
      </c>
      <c r="I190" s="100">
        <f>I191</f>
        <v>2005000</v>
      </c>
      <c r="J190" s="100">
        <f>J191</f>
        <v>2005000</v>
      </c>
      <c r="K190" s="100">
        <f>K191</f>
        <v>2005000</v>
      </c>
      <c r="L190" s="35"/>
      <c r="M190" s="35"/>
      <c r="N190" s="36"/>
      <c r="O190" s="37"/>
    </row>
    <row r="191" spans="1:15" ht="15" outlineLevel="7" x14ac:dyDescent="0.2">
      <c r="A191" s="99" t="s">
        <v>399</v>
      </c>
      <c r="B191" s="98" t="s">
        <v>906</v>
      </c>
      <c r="C191" s="99" t="s">
        <v>223</v>
      </c>
      <c r="D191" s="98" t="s">
        <v>287</v>
      </c>
      <c r="E191" s="99" t="s">
        <v>126</v>
      </c>
      <c r="F191" s="98" t="s">
        <v>226</v>
      </c>
      <c r="G191" s="99" t="s">
        <v>815</v>
      </c>
      <c r="H191" s="99" t="s">
        <v>743</v>
      </c>
      <c r="I191" s="100">
        <f>SUM(L191:O191)</f>
        <v>2005000</v>
      </c>
      <c r="J191" s="107">
        <v>2005000</v>
      </c>
      <c r="K191" s="106">
        <v>2005000</v>
      </c>
      <c r="L191" s="35">
        <v>2005000</v>
      </c>
      <c r="M191" s="35"/>
      <c r="N191" s="36"/>
      <c r="O191" s="38"/>
    </row>
    <row r="192" spans="1:15" ht="75" outlineLevel="5" x14ac:dyDescent="0.2">
      <c r="A192" s="99" t="s">
        <v>400</v>
      </c>
      <c r="B192" s="98" t="s">
        <v>342</v>
      </c>
      <c r="C192" s="99" t="s">
        <v>223</v>
      </c>
      <c r="D192" s="98" t="s">
        <v>287</v>
      </c>
      <c r="E192" s="99" t="s">
        <v>126</v>
      </c>
      <c r="F192" s="98" t="s">
        <v>226</v>
      </c>
      <c r="G192" s="99" t="s">
        <v>806</v>
      </c>
      <c r="H192" s="99" t="s">
        <v>224</v>
      </c>
      <c r="I192" s="100">
        <f>I193+I199+I196</f>
        <v>55100</v>
      </c>
      <c r="J192" s="100">
        <f>J193+J199+J196</f>
        <v>55100</v>
      </c>
      <c r="K192" s="100">
        <f>K193+K199+K196</f>
        <v>40000</v>
      </c>
      <c r="L192" s="35"/>
      <c r="M192" s="35"/>
      <c r="N192" s="36"/>
      <c r="O192" s="37"/>
    </row>
    <row r="193" spans="1:17" ht="120" outlineLevel="6" x14ac:dyDescent="0.2">
      <c r="A193" s="99" t="s">
        <v>401</v>
      </c>
      <c r="B193" s="103" t="s">
        <v>957</v>
      </c>
      <c r="C193" s="99" t="s">
        <v>223</v>
      </c>
      <c r="D193" s="98" t="s">
        <v>287</v>
      </c>
      <c r="E193" s="99" t="s">
        <v>126</v>
      </c>
      <c r="F193" s="98" t="s">
        <v>226</v>
      </c>
      <c r="G193" s="99" t="s">
        <v>922</v>
      </c>
      <c r="H193" s="99" t="s">
        <v>224</v>
      </c>
      <c r="I193" s="100">
        <f>I195</f>
        <v>15100</v>
      </c>
      <c r="J193" s="105">
        <f>J195</f>
        <v>15100</v>
      </c>
      <c r="K193" s="105">
        <f>K195</f>
        <v>0</v>
      </c>
      <c r="L193" s="35"/>
      <c r="M193" s="35"/>
      <c r="N193" s="36"/>
      <c r="O193" s="37"/>
    </row>
    <row r="194" spans="1:17" ht="45" outlineLevel="6" x14ac:dyDescent="0.2">
      <c r="A194" s="99" t="s">
        <v>402</v>
      </c>
      <c r="B194" s="103" t="s">
        <v>903</v>
      </c>
      <c r="C194" s="99" t="s">
        <v>223</v>
      </c>
      <c r="D194" s="98" t="s">
        <v>287</v>
      </c>
      <c r="E194" s="99" t="s">
        <v>126</v>
      </c>
      <c r="F194" s="98" t="s">
        <v>226</v>
      </c>
      <c r="G194" s="99" t="s">
        <v>922</v>
      </c>
      <c r="H194" s="99" t="s">
        <v>742</v>
      </c>
      <c r="I194" s="100">
        <f>I195</f>
        <v>15100</v>
      </c>
      <c r="J194" s="100">
        <f>J195</f>
        <v>15100</v>
      </c>
      <c r="K194" s="100">
        <f>K195</f>
        <v>0</v>
      </c>
      <c r="L194" s="35"/>
      <c r="M194" s="35"/>
      <c r="N194" s="36"/>
      <c r="O194" s="37"/>
    </row>
    <row r="195" spans="1:17" ht="15" outlineLevel="7" x14ac:dyDescent="0.2">
      <c r="A195" s="99" t="s">
        <v>403</v>
      </c>
      <c r="B195" s="98" t="s">
        <v>906</v>
      </c>
      <c r="C195" s="99" t="s">
        <v>223</v>
      </c>
      <c r="D195" s="98" t="s">
        <v>287</v>
      </c>
      <c r="E195" s="99" t="s">
        <v>126</v>
      </c>
      <c r="F195" s="98" t="s">
        <v>226</v>
      </c>
      <c r="G195" s="99" t="s">
        <v>922</v>
      </c>
      <c r="H195" s="99" t="s">
        <v>743</v>
      </c>
      <c r="I195" s="100">
        <f>SUM(L195:O195)</f>
        <v>15100</v>
      </c>
      <c r="J195" s="107">
        <v>15100</v>
      </c>
      <c r="K195" s="106">
        <v>0</v>
      </c>
      <c r="L195" s="35"/>
      <c r="M195" s="35"/>
      <c r="N195" s="36"/>
      <c r="O195" s="38">
        <v>15100</v>
      </c>
      <c r="P195" s="36">
        <v>15100</v>
      </c>
      <c r="Q195" s="36">
        <v>0</v>
      </c>
    </row>
    <row r="196" spans="1:17" ht="150" outlineLevel="7" x14ac:dyDescent="0.2">
      <c r="A196" s="99" t="s">
        <v>405</v>
      </c>
      <c r="B196" s="102" t="s">
        <v>929</v>
      </c>
      <c r="C196" s="99" t="s">
        <v>223</v>
      </c>
      <c r="D196" s="98" t="s">
        <v>287</v>
      </c>
      <c r="E196" s="99"/>
      <c r="F196" s="98" t="s">
        <v>226</v>
      </c>
      <c r="G196" s="99" t="s">
        <v>928</v>
      </c>
      <c r="H196" s="99"/>
      <c r="I196" s="100">
        <f>I198</f>
        <v>1000</v>
      </c>
      <c r="J196" s="100">
        <f>J198</f>
        <v>1000</v>
      </c>
      <c r="K196" s="100">
        <f>K198</f>
        <v>0</v>
      </c>
      <c r="L196" s="35"/>
      <c r="M196" s="35"/>
      <c r="N196" s="36"/>
      <c r="O196" s="38"/>
    </row>
    <row r="197" spans="1:17" ht="45" outlineLevel="7" x14ac:dyDescent="0.2">
      <c r="A197" s="99" t="s">
        <v>406</v>
      </c>
      <c r="B197" s="103" t="s">
        <v>903</v>
      </c>
      <c r="C197" s="99" t="s">
        <v>223</v>
      </c>
      <c r="D197" s="98" t="s">
        <v>287</v>
      </c>
      <c r="E197" s="99"/>
      <c r="F197" s="98" t="s">
        <v>226</v>
      </c>
      <c r="G197" s="99" t="s">
        <v>928</v>
      </c>
      <c r="H197" s="99" t="s">
        <v>742</v>
      </c>
      <c r="I197" s="100">
        <f>I198</f>
        <v>1000</v>
      </c>
      <c r="J197" s="100">
        <f>J198</f>
        <v>1000</v>
      </c>
      <c r="K197" s="100">
        <f>K198</f>
        <v>0</v>
      </c>
      <c r="L197" s="35"/>
      <c r="M197" s="35"/>
      <c r="N197" s="36"/>
      <c r="O197" s="38"/>
    </row>
    <row r="198" spans="1:17" ht="15" outlineLevel="7" x14ac:dyDescent="0.2">
      <c r="A198" s="99" t="s">
        <v>407</v>
      </c>
      <c r="B198" s="98" t="s">
        <v>906</v>
      </c>
      <c r="C198" s="99" t="s">
        <v>223</v>
      </c>
      <c r="D198" s="98" t="s">
        <v>287</v>
      </c>
      <c r="E198" s="99"/>
      <c r="F198" s="98" t="s">
        <v>226</v>
      </c>
      <c r="G198" s="99" t="s">
        <v>928</v>
      </c>
      <c r="H198" s="99" t="s">
        <v>743</v>
      </c>
      <c r="I198" s="100">
        <f>SUM(L198:O198)</f>
        <v>1000</v>
      </c>
      <c r="J198" s="107">
        <v>1000</v>
      </c>
      <c r="K198" s="106">
        <v>0</v>
      </c>
      <c r="L198" s="35">
        <v>1000</v>
      </c>
      <c r="M198" s="35"/>
      <c r="N198" s="36"/>
      <c r="O198" s="38"/>
    </row>
    <row r="199" spans="1:17" ht="75" outlineLevel="6" x14ac:dyDescent="0.2">
      <c r="A199" s="99" t="s">
        <v>409</v>
      </c>
      <c r="B199" s="98" t="s">
        <v>433</v>
      </c>
      <c r="C199" s="99" t="s">
        <v>223</v>
      </c>
      <c r="D199" s="98" t="s">
        <v>287</v>
      </c>
      <c r="E199" s="99" t="s">
        <v>126</v>
      </c>
      <c r="F199" s="98" t="s">
        <v>226</v>
      </c>
      <c r="G199" s="99" t="s">
        <v>816</v>
      </c>
      <c r="H199" s="99" t="s">
        <v>224</v>
      </c>
      <c r="I199" s="100">
        <f>I201</f>
        <v>39000</v>
      </c>
      <c r="J199" s="105">
        <f>J201</f>
        <v>39000</v>
      </c>
      <c r="K199" s="105">
        <f>K201</f>
        <v>40000</v>
      </c>
      <c r="L199" s="35"/>
      <c r="M199" s="35"/>
      <c r="N199" s="36"/>
      <c r="O199" s="37"/>
    </row>
    <row r="200" spans="1:17" ht="45" outlineLevel="6" x14ac:dyDescent="0.2">
      <c r="A200" s="99" t="s">
        <v>410</v>
      </c>
      <c r="B200" s="98" t="s">
        <v>903</v>
      </c>
      <c r="C200" s="99" t="s">
        <v>223</v>
      </c>
      <c r="D200" s="98" t="s">
        <v>287</v>
      </c>
      <c r="E200" s="99" t="s">
        <v>126</v>
      </c>
      <c r="F200" s="98" t="s">
        <v>226</v>
      </c>
      <c r="G200" s="99" t="s">
        <v>816</v>
      </c>
      <c r="H200" s="99" t="s">
        <v>742</v>
      </c>
      <c r="I200" s="100">
        <f>I201</f>
        <v>39000</v>
      </c>
      <c r="J200" s="100">
        <f>J201</f>
        <v>39000</v>
      </c>
      <c r="K200" s="100">
        <f>K201</f>
        <v>40000</v>
      </c>
      <c r="L200" s="35"/>
      <c r="M200" s="35"/>
      <c r="N200" s="36"/>
      <c r="O200" s="37"/>
    </row>
    <row r="201" spans="1:17" ht="15" outlineLevel="7" x14ac:dyDescent="0.2">
      <c r="A201" s="99" t="s">
        <v>412</v>
      </c>
      <c r="B201" s="98" t="s">
        <v>906</v>
      </c>
      <c r="C201" s="99" t="s">
        <v>223</v>
      </c>
      <c r="D201" s="98" t="s">
        <v>287</v>
      </c>
      <c r="E201" s="99" t="s">
        <v>126</v>
      </c>
      <c r="F201" s="98" t="s">
        <v>226</v>
      </c>
      <c r="G201" s="99" t="s">
        <v>816</v>
      </c>
      <c r="H201" s="99" t="s">
        <v>743</v>
      </c>
      <c r="I201" s="100">
        <f>SUM(L201:O201)</f>
        <v>39000</v>
      </c>
      <c r="J201" s="107">
        <v>39000</v>
      </c>
      <c r="K201" s="106">
        <v>40000</v>
      </c>
      <c r="L201" s="35">
        <v>39000</v>
      </c>
      <c r="M201" s="35"/>
      <c r="N201" s="36"/>
      <c r="O201" s="38"/>
    </row>
    <row r="202" spans="1:17" ht="15" outlineLevel="1" x14ac:dyDescent="0.2">
      <c r="A202" s="99" t="s">
        <v>413</v>
      </c>
      <c r="B202" s="98" t="s">
        <v>155</v>
      </c>
      <c r="C202" s="99" t="s">
        <v>223</v>
      </c>
      <c r="D202" s="98" t="s">
        <v>40</v>
      </c>
      <c r="E202" s="99" t="s">
        <v>224</v>
      </c>
      <c r="F202" s="98" t="s">
        <v>224</v>
      </c>
      <c r="G202" s="99" t="s">
        <v>224</v>
      </c>
      <c r="H202" s="99" t="s">
        <v>224</v>
      </c>
      <c r="I202" s="100">
        <f>I203+I209</f>
        <v>1417100</v>
      </c>
      <c r="J202" s="105">
        <f>J203+J209</f>
        <v>1261100</v>
      </c>
      <c r="K202" s="105">
        <f>K203+K209</f>
        <v>1261100</v>
      </c>
      <c r="L202" s="35"/>
      <c r="M202" s="35"/>
      <c r="N202" s="36"/>
      <c r="O202" s="37"/>
    </row>
    <row r="203" spans="1:17" ht="15" outlineLevel="2" x14ac:dyDescent="0.2">
      <c r="A203" s="99" t="s">
        <v>414</v>
      </c>
      <c r="B203" s="98" t="s">
        <v>158</v>
      </c>
      <c r="C203" s="99" t="s">
        <v>223</v>
      </c>
      <c r="D203" s="98" t="s">
        <v>40</v>
      </c>
      <c r="E203" s="99" t="s">
        <v>159</v>
      </c>
      <c r="F203" s="98" t="s">
        <v>226</v>
      </c>
      <c r="G203" s="99" t="s">
        <v>224</v>
      </c>
      <c r="H203" s="99" t="s">
        <v>224</v>
      </c>
      <c r="I203" s="100">
        <f>I204</f>
        <v>761100</v>
      </c>
      <c r="J203" s="105">
        <f t="shared" ref="J203:K205" si="16">J204</f>
        <v>761100</v>
      </c>
      <c r="K203" s="105">
        <f t="shared" si="16"/>
        <v>761100</v>
      </c>
      <c r="L203" s="35"/>
      <c r="M203" s="35"/>
      <c r="N203" s="36"/>
      <c r="O203" s="37"/>
    </row>
    <row r="204" spans="1:17" ht="45" outlineLevel="4" x14ac:dyDescent="0.2">
      <c r="A204" s="99" t="s">
        <v>415</v>
      </c>
      <c r="B204" s="98" t="s">
        <v>439</v>
      </c>
      <c r="C204" s="99" t="s">
        <v>223</v>
      </c>
      <c r="D204" s="98" t="s">
        <v>40</v>
      </c>
      <c r="E204" s="99" t="s">
        <v>159</v>
      </c>
      <c r="F204" s="98" t="s">
        <v>226</v>
      </c>
      <c r="G204" s="99" t="s">
        <v>786</v>
      </c>
      <c r="H204" s="99" t="s">
        <v>224</v>
      </c>
      <c r="I204" s="100">
        <f>I205</f>
        <v>761100</v>
      </c>
      <c r="J204" s="105">
        <f t="shared" si="16"/>
        <v>761100</v>
      </c>
      <c r="K204" s="105">
        <f t="shared" si="16"/>
        <v>761100</v>
      </c>
      <c r="L204" s="35"/>
      <c r="M204" s="35"/>
      <c r="N204" s="36"/>
      <c r="O204" s="37"/>
    </row>
    <row r="205" spans="1:17" ht="90" outlineLevel="5" x14ac:dyDescent="0.2">
      <c r="A205" s="99" t="s">
        <v>416</v>
      </c>
      <c r="B205" s="98" t="s">
        <v>441</v>
      </c>
      <c r="C205" s="99" t="s">
        <v>223</v>
      </c>
      <c r="D205" s="98" t="s">
        <v>40</v>
      </c>
      <c r="E205" s="99" t="s">
        <v>159</v>
      </c>
      <c r="F205" s="98" t="s">
        <v>226</v>
      </c>
      <c r="G205" s="99" t="s">
        <v>787</v>
      </c>
      <c r="H205" s="99" t="s">
        <v>224</v>
      </c>
      <c r="I205" s="100">
        <f>I206</f>
        <v>761100</v>
      </c>
      <c r="J205" s="105">
        <f t="shared" si="16"/>
        <v>761100</v>
      </c>
      <c r="K205" s="105">
        <f t="shared" si="16"/>
        <v>761100</v>
      </c>
      <c r="L205" s="35"/>
      <c r="M205" s="35"/>
      <c r="N205" s="36"/>
      <c r="O205" s="37"/>
    </row>
    <row r="206" spans="1:17" ht="105" outlineLevel="6" x14ac:dyDescent="0.2">
      <c r="A206" s="99" t="s">
        <v>418</v>
      </c>
      <c r="B206" s="98" t="s">
        <v>443</v>
      </c>
      <c r="C206" s="99" t="s">
        <v>223</v>
      </c>
      <c r="D206" s="98" t="s">
        <v>40</v>
      </c>
      <c r="E206" s="99" t="s">
        <v>159</v>
      </c>
      <c r="F206" s="98" t="s">
        <v>226</v>
      </c>
      <c r="G206" s="99" t="s">
        <v>788</v>
      </c>
      <c r="H206" s="99" t="s">
        <v>224</v>
      </c>
      <c r="I206" s="100">
        <f>I208</f>
        <v>761100</v>
      </c>
      <c r="J206" s="105">
        <f>J208</f>
        <v>761100</v>
      </c>
      <c r="K206" s="105">
        <f>K208</f>
        <v>761100</v>
      </c>
      <c r="L206" s="35"/>
      <c r="M206" s="35"/>
      <c r="N206" s="36"/>
      <c r="O206" s="37"/>
    </row>
    <row r="207" spans="1:17" ht="30" outlineLevel="6" x14ac:dyDescent="0.2">
      <c r="A207" s="99" t="s">
        <v>419</v>
      </c>
      <c r="B207" s="98" t="s">
        <v>898</v>
      </c>
      <c r="C207" s="99" t="s">
        <v>223</v>
      </c>
      <c r="D207" s="98" t="s">
        <v>40</v>
      </c>
      <c r="E207" s="99" t="s">
        <v>159</v>
      </c>
      <c r="F207" s="98" t="s">
        <v>226</v>
      </c>
      <c r="G207" s="99" t="s">
        <v>788</v>
      </c>
      <c r="H207" s="99" t="s">
        <v>554</v>
      </c>
      <c r="I207" s="100">
        <f>I208</f>
        <v>761100</v>
      </c>
      <c r="J207" s="100">
        <f>J208</f>
        <v>761100</v>
      </c>
      <c r="K207" s="100">
        <f>K208</f>
        <v>761100</v>
      </c>
      <c r="L207" s="35"/>
      <c r="M207" s="35"/>
      <c r="N207" s="36"/>
      <c r="O207" s="37"/>
    </row>
    <row r="208" spans="1:17" ht="30" outlineLevel="7" x14ac:dyDescent="0.2">
      <c r="A208" s="99" t="s">
        <v>421</v>
      </c>
      <c r="B208" s="98" t="s">
        <v>907</v>
      </c>
      <c r="C208" s="99" t="s">
        <v>223</v>
      </c>
      <c r="D208" s="98" t="s">
        <v>40</v>
      </c>
      <c r="E208" s="99" t="s">
        <v>159</v>
      </c>
      <c r="F208" s="98" t="s">
        <v>226</v>
      </c>
      <c r="G208" s="99" t="s">
        <v>788</v>
      </c>
      <c r="H208" s="99" t="s">
        <v>565</v>
      </c>
      <c r="I208" s="100">
        <f>SUM(L208:O208)</f>
        <v>761100</v>
      </c>
      <c r="J208" s="107">
        <v>761100</v>
      </c>
      <c r="K208" s="106">
        <v>761100</v>
      </c>
      <c r="L208" s="35">
        <v>761100</v>
      </c>
      <c r="M208" s="35"/>
      <c r="N208" s="36"/>
      <c r="O208" s="38"/>
    </row>
    <row r="209" spans="1:15" ht="15" outlineLevel="2" x14ac:dyDescent="0.2">
      <c r="A209" s="99" t="s">
        <v>422</v>
      </c>
      <c r="B209" s="98" t="s">
        <v>164</v>
      </c>
      <c r="C209" s="99" t="s">
        <v>223</v>
      </c>
      <c r="D209" s="98" t="s">
        <v>40</v>
      </c>
      <c r="E209" s="99" t="s">
        <v>165</v>
      </c>
      <c r="F209" s="98" t="s">
        <v>258</v>
      </c>
      <c r="G209" s="99" t="s">
        <v>224</v>
      </c>
      <c r="H209" s="99" t="s">
        <v>224</v>
      </c>
      <c r="I209" s="100">
        <f t="shared" ref="I209:K211" si="17">I210</f>
        <v>656000</v>
      </c>
      <c r="J209" s="105">
        <f t="shared" si="17"/>
        <v>500000</v>
      </c>
      <c r="K209" s="105">
        <f t="shared" si="17"/>
        <v>500000</v>
      </c>
      <c r="L209" s="35"/>
      <c r="M209" s="35"/>
      <c r="N209" s="36"/>
      <c r="O209" s="37"/>
    </row>
    <row r="210" spans="1:15" ht="30" outlineLevel="4" x14ac:dyDescent="0.2">
      <c r="A210" s="99" t="s">
        <v>423</v>
      </c>
      <c r="B210" s="98" t="s">
        <v>368</v>
      </c>
      <c r="C210" s="99" t="s">
        <v>223</v>
      </c>
      <c r="D210" s="98" t="s">
        <v>40</v>
      </c>
      <c r="E210" s="99" t="s">
        <v>165</v>
      </c>
      <c r="F210" s="98" t="s">
        <v>258</v>
      </c>
      <c r="G210" s="99" t="s">
        <v>826</v>
      </c>
      <c r="H210" s="99" t="s">
        <v>224</v>
      </c>
      <c r="I210" s="100">
        <f t="shared" si="17"/>
        <v>656000</v>
      </c>
      <c r="J210" s="105">
        <f t="shared" si="17"/>
        <v>500000</v>
      </c>
      <c r="K210" s="105">
        <f t="shared" si="17"/>
        <v>500000</v>
      </c>
      <c r="L210" s="35"/>
      <c r="M210" s="35"/>
      <c r="N210" s="36"/>
      <c r="O210" s="37"/>
    </row>
    <row r="211" spans="1:15" ht="60" outlineLevel="5" x14ac:dyDescent="0.2">
      <c r="A211" s="99" t="s">
        <v>424</v>
      </c>
      <c r="B211" s="98" t="s">
        <v>450</v>
      </c>
      <c r="C211" s="99" t="s">
        <v>223</v>
      </c>
      <c r="D211" s="98" t="s">
        <v>40</v>
      </c>
      <c r="E211" s="99" t="s">
        <v>165</v>
      </c>
      <c r="F211" s="98" t="s">
        <v>258</v>
      </c>
      <c r="G211" s="99" t="s">
        <v>832</v>
      </c>
      <c r="H211" s="99" t="s">
        <v>224</v>
      </c>
      <c r="I211" s="100">
        <f t="shared" si="17"/>
        <v>656000</v>
      </c>
      <c r="J211" s="100">
        <f t="shared" si="17"/>
        <v>500000</v>
      </c>
      <c r="K211" s="100">
        <f t="shared" si="17"/>
        <v>500000</v>
      </c>
      <c r="L211" s="35"/>
      <c r="M211" s="35"/>
      <c r="N211" s="36"/>
      <c r="O211" s="37"/>
    </row>
    <row r="212" spans="1:15" ht="75" outlineLevel="6" x14ac:dyDescent="0.2">
      <c r="A212" s="99" t="s">
        <v>425</v>
      </c>
      <c r="B212" s="98" t="s">
        <v>457</v>
      </c>
      <c r="C212" s="99" t="s">
        <v>223</v>
      </c>
      <c r="D212" s="98" t="s">
        <v>40</v>
      </c>
      <c r="E212" s="99" t="s">
        <v>165</v>
      </c>
      <c r="F212" s="98" t="s">
        <v>258</v>
      </c>
      <c r="G212" s="99" t="s">
        <v>833</v>
      </c>
      <c r="H212" s="99" t="s">
        <v>224</v>
      </c>
      <c r="I212" s="100">
        <f>I214</f>
        <v>656000</v>
      </c>
      <c r="J212" s="105">
        <f>J214</f>
        <v>500000</v>
      </c>
      <c r="K212" s="105">
        <f>K214</f>
        <v>500000</v>
      </c>
      <c r="L212" s="35"/>
      <c r="M212" s="35"/>
      <c r="N212" s="36"/>
      <c r="O212" s="37"/>
    </row>
    <row r="213" spans="1:15" ht="30" outlineLevel="6" x14ac:dyDescent="0.2">
      <c r="A213" s="99" t="s">
        <v>426</v>
      </c>
      <c r="B213" s="98" t="s">
        <v>898</v>
      </c>
      <c r="C213" s="99" t="s">
        <v>223</v>
      </c>
      <c r="D213" s="98" t="s">
        <v>40</v>
      </c>
      <c r="E213" s="99" t="s">
        <v>165</v>
      </c>
      <c r="F213" s="98" t="s">
        <v>258</v>
      </c>
      <c r="G213" s="99" t="s">
        <v>833</v>
      </c>
      <c r="H213" s="99" t="s">
        <v>554</v>
      </c>
      <c r="I213" s="100">
        <f>I214</f>
        <v>656000</v>
      </c>
      <c r="J213" s="100">
        <f>J214</f>
        <v>500000</v>
      </c>
      <c r="K213" s="100">
        <f>K214</f>
        <v>500000</v>
      </c>
      <c r="L213" s="35"/>
      <c r="M213" s="35"/>
      <c r="N213" s="36"/>
      <c r="O213" s="37"/>
    </row>
    <row r="214" spans="1:15" ht="30" outlineLevel="7" x14ac:dyDescent="0.2">
      <c r="A214" s="99" t="s">
        <v>428</v>
      </c>
      <c r="B214" s="98" t="s">
        <v>908</v>
      </c>
      <c r="C214" s="99" t="s">
        <v>223</v>
      </c>
      <c r="D214" s="98" t="s">
        <v>40</v>
      </c>
      <c r="E214" s="99" t="s">
        <v>165</v>
      </c>
      <c r="F214" s="98" t="s">
        <v>258</v>
      </c>
      <c r="G214" s="99" t="s">
        <v>833</v>
      </c>
      <c r="H214" s="99" t="s">
        <v>575</v>
      </c>
      <c r="I214" s="100">
        <f>SUM(L214:O214)</f>
        <v>656000</v>
      </c>
      <c r="J214" s="107">
        <v>500000</v>
      </c>
      <c r="K214" s="106">
        <v>500000</v>
      </c>
      <c r="L214" s="35">
        <v>656000</v>
      </c>
      <c r="M214" s="35"/>
      <c r="N214" s="36"/>
      <c r="O214" s="38"/>
    </row>
    <row r="215" spans="1:15" ht="15" outlineLevel="1" x14ac:dyDescent="0.2">
      <c r="A215" s="99" t="s">
        <v>429</v>
      </c>
      <c r="B215" s="98" t="s">
        <v>173</v>
      </c>
      <c r="C215" s="99" t="s">
        <v>223</v>
      </c>
      <c r="D215" s="98" t="s">
        <v>43</v>
      </c>
      <c r="E215" s="99" t="s">
        <v>224</v>
      </c>
      <c r="F215" s="98" t="s">
        <v>224</v>
      </c>
      <c r="G215" s="99" t="s">
        <v>224</v>
      </c>
      <c r="H215" s="99" t="s">
        <v>224</v>
      </c>
      <c r="I215" s="100">
        <f t="shared" ref="I215:K217" si="18">I216</f>
        <v>2847000</v>
      </c>
      <c r="J215" s="105">
        <f t="shared" si="18"/>
        <v>2847000</v>
      </c>
      <c r="K215" s="105">
        <f t="shared" si="18"/>
        <v>2847000</v>
      </c>
      <c r="L215" s="35"/>
      <c r="M215" s="35"/>
      <c r="N215" s="36"/>
      <c r="O215" s="37"/>
    </row>
    <row r="216" spans="1:15" ht="15" outlineLevel="2" x14ac:dyDescent="0.2">
      <c r="A216" s="99" t="s">
        <v>430</v>
      </c>
      <c r="B216" s="98" t="s">
        <v>179</v>
      </c>
      <c r="C216" s="99" t="s">
        <v>223</v>
      </c>
      <c r="D216" s="98" t="s">
        <v>43</v>
      </c>
      <c r="E216" s="99" t="s">
        <v>180</v>
      </c>
      <c r="F216" s="98" t="s">
        <v>338</v>
      </c>
      <c r="G216" s="99" t="s">
        <v>224</v>
      </c>
      <c r="H216" s="99" t="s">
        <v>224</v>
      </c>
      <c r="I216" s="100">
        <f t="shared" si="18"/>
        <v>2847000</v>
      </c>
      <c r="J216" s="105">
        <f t="shared" si="18"/>
        <v>2847000</v>
      </c>
      <c r="K216" s="105">
        <f t="shared" si="18"/>
        <v>2847000</v>
      </c>
      <c r="L216" s="35"/>
      <c r="M216" s="35"/>
      <c r="N216" s="36"/>
      <c r="O216" s="37"/>
    </row>
    <row r="217" spans="1:15" ht="45" outlineLevel="4" x14ac:dyDescent="0.2">
      <c r="A217" s="99" t="s">
        <v>431</v>
      </c>
      <c r="B217" s="98" t="s">
        <v>352</v>
      </c>
      <c r="C217" s="99" t="s">
        <v>223</v>
      </c>
      <c r="D217" s="98" t="s">
        <v>43</v>
      </c>
      <c r="E217" s="99" t="s">
        <v>180</v>
      </c>
      <c r="F217" s="98" t="s">
        <v>338</v>
      </c>
      <c r="G217" s="99" t="s">
        <v>817</v>
      </c>
      <c r="H217" s="99" t="s">
        <v>224</v>
      </c>
      <c r="I217" s="100">
        <f t="shared" si="18"/>
        <v>2847000</v>
      </c>
      <c r="J217" s="105">
        <f t="shared" si="18"/>
        <v>2847000</v>
      </c>
      <c r="K217" s="105">
        <f t="shared" si="18"/>
        <v>2847000</v>
      </c>
      <c r="L217" s="35"/>
      <c r="M217" s="35"/>
      <c r="N217" s="36"/>
      <c r="O217" s="37"/>
    </row>
    <row r="218" spans="1:15" ht="75" outlineLevel="5" x14ac:dyDescent="0.2">
      <c r="A218" s="99" t="s">
        <v>432</v>
      </c>
      <c r="B218" s="98" t="s">
        <v>464</v>
      </c>
      <c r="C218" s="99" t="s">
        <v>223</v>
      </c>
      <c r="D218" s="98" t="s">
        <v>43</v>
      </c>
      <c r="E218" s="99" t="s">
        <v>180</v>
      </c>
      <c r="F218" s="98" t="s">
        <v>338</v>
      </c>
      <c r="G218" s="99" t="s">
        <v>821</v>
      </c>
      <c r="H218" s="99" t="s">
        <v>224</v>
      </c>
      <c r="I218" s="100">
        <f>I219+I222+I225+I228</f>
        <v>2847000</v>
      </c>
      <c r="J218" s="100">
        <f>J219+J222+J225+J228</f>
        <v>2847000</v>
      </c>
      <c r="K218" s="100">
        <f>K219+K222+K225+K228</f>
        <v>2847000</v>
      </c>
      <c r="L218" s="35"/>
      <c r="M218" s="35"/>
      <c r="N218" s="36"/>
      <c r="O218" s="37"/>
    </row>
    <row r="219" spans="1:15" ht="105" outlineLevel="6" x14ac:dyDescent="0.2">
      <c r="A219" s="99" t="s">
        <v>434</v>
      </c>
      <c r="B219" s="98" t="s">
        <v>468</v>
      </c>
      <c r="C219" s="99" t="s">
        <v>223</v>
      </c>
      <c r="D219" s="98" t="s">
        <v>43</v>
      </c>
      <c r="E219" s="99" t="s">
        <v>180</v>
      </c>
      <c r="F219" s="98" t="s">
        <v>338</v>
      </c>
      <c r="G219" s="99" t="s">
        <v>822</v>
      </c>
      <c r="H219" s="99" t="s">
        <v>224</v>
      </c>
      <c r="I219" s="100">
        <f>I221</f>
        <v>2353000</v>
      </c>
      <c r="J219" s="105">
        <f>J221</f>
        <v>2353000</v>
      </c>
      <c r="K219" s="105">
        <f>K221</f>
        <v>2353000</v>
      </c>
      <c r="L219" s="35"/>
      <c r="M219" s="35"/>
      <c r="N219" s="36"/>
      <c r="O219" s="37"/>
    </row>
    <row r="220" spans="1:15" ht="45" outlineLevel="6" x14ac:dyDescent="0.2">
      <c r="A220" s="99" t="s">
        <v>435</v>
      </c>
      <c r="B220" s="98" t="s">
        <v>903</v>
      </c>
      <c r="C220" s="99" t="s">
        <v>223</v>
      </c>
      <c r="D220" s="98" t="s">
        <v>43</v>
      </c>
      <c r="E220" s="99" t="s">
        <v>180</v>
      </c>
      <c r="F220" s="98" t="s">
        <v>338</v>
      </c>
      <c r="G220" s="99" t="s">
        <v>822</v>
      </c>
      <c r="H220" s="99" t="s">
        <v>742</v>
      </c>
      <c r="I220" s="100">
        <f>I221</f>
        <v>2353000</v>
      </c>
      <c r="J220" s="100">
        <f>J221</f>
        <v>2353000</v>
      </c>
      <c r="K220" s="100">
        <f>K221</f>
        <v>2353000</v>
      </c>
      <c r="L220" s="35"/>
      <c r="M220" s="35"/>
      <c r="N220" s="36"/>
      <c r="O220" s="37"/>
    </row>
    <row r="221" spans="1:15" ht="15" outlineLevel="7" x14ac:dyDescent="0.2">
      <c r="A221" s="99" t="s">
        <v>436</v>
      </c>
      <c r="B221" s="98" t="s">
        <v>906</v>
      </c>
      <c r="C221" s="99" t="s">
        <v>223</v>
      </c>
      <c r="D221" s="98" t="s">
        <v>43</v>
      </c>
      <c r="E221" s="99" t="s">
        <v>180</v>
      </c>
      <c r="F221" s="98" t="s">
        <v>338</v>
      </c>
      <c r="G221" s="99" t="s">
        <v>822</v>
      </c>
      <c r="H221" s="99" t="s">
        <v>743</v>
      </c>
      <c r="I221" s="100">
        <f>SUM(L221:O221)</f>
        <v>2353000</v>
      </c>
      <c r="J221" s="107">
        <v>2353000</v>
      </c>
      <c r="K221" s="106">
        <v>2353000</v>
      </c>
      <c r="L221" s="35">
        <v>2353000</v>
      </c>
      <c r="M221" s="35"/>
      <c r="N221" s="36"/>
      <c r="O221" s="38"/>
    </row>
    <row r="222" spans="1:15" ht="150" outlineLevel="6" x14ac:dyDescent="0.2">
      <c r="A222" s="99" t="s">
        <v>437</v>
      </c>
      <c r="B222" s="103" t="s">
        <v>471</v>
      </c>
      <c r="C222" s="99" t="s">
        <v>223</v>
      </c>
      <c r="D222" s="98" t="s">
        <v>43</v>
      </c>
      <c r="E222" s="99" t="s">
        <v>180</v>
      </c>
      <c r="F222" s="98" t="s">
        <v>338</v>
      </c>
      <c r="G222" s="99" t="s">
        <v>823</v>
      </c>
      <c r="H222" s="99" t="s">
        <v>224</v>
      </c>
      <c r="I222" s="100">
        <f>I224</f>
        <v>94000</v>
      </c>
      <c r="J222" s="105">
        <f>J224</f>
        <v>94000</v>
      </c>
      <c r="K222" s="105">
        <f>K224</f>
        <v>94000</v>
      </c>
      <c r="L222" s="35"/>
      <c r="M222" s="35"/>
      <c r="N222" s="36"/>
      <c r="O222" s="37"/>
    </row>
    <row r="223" spans="1:15" ht="45" outlineLevel="6" x14ac:dyDescent="0.2">
      <c r="A223" s="99" t="s">
        <v>438</v>
      </c>
      <c r="B223" s="103" t="s">
        <v>903</v>
      </c>
      <c r="C223" s="99" t="s">
        <v>223</v>
      </c>
      <c r="D223" s="98" t="s">
        <v>43</v>
      </c>
      <c r="E223" s="99" t="s">
        <v>180</v>
      </c>
      <c r="F223" s="98" t="s">
        <v>338</v>
      </c>
      <c r="G223" s="99" t="s">
        <v>823</v>
      </c>
      <c r="H223" s="99" t="s">
        <v>742</v>
      </c>
      <c r="I223" s="100">
        <f>I224</f>
        <v>94000</v>
      </c>
      <c r="J223" s="100">
        <f>J224</f>
        <v>94000</v>
      </c>
      <c r="K223" s="100">
        <f>K224</f>
        <v>94000</v>
      </c>
      <c r="L223" s="35"/>
      <c r="M223" s="35"/>
      <c r="N223" s="36"/>
      <c r="O223" s="37"/>
    </row>
    <row r="224" spans="1:15" ht="15" outlineLevel="7" x14ac:dyDescent="0.2">
      <c r="A224" s="99" t="s">
        <v>440</v>
      </c>
      <c r="B224" s="98" t="s">
        <v>906</v>
      </c>
      <c r="C224" s="99" t="s">
        <v>223</v>
      </c>
      <c r="D224" s="98" t="s">
        <v>43</v>
      </c>
      <c r="E224" s="99" t="s">
        <v>180</v>
      </c>
      <c r="F224" s="98" t="s">
        <v>338</v>
      </c>
      <c r="G224" s="99" t="s">
        <v>823</v>
      </c>
      <c r="H224" s="99" t="s">
        <v>743</v>
      </c>
      <c r="I224" s="100">
        <f>SUM(L224:O224)</f>
        <v>94000</v>
      </c>
      <c r="J224" s="107">
        <v>94000</v>
      </c>
      <c r="K224" s="106">
        <v>94000</v>
      </c>
      <c r="L224" s="35">
        <v>94000</v>
      </c>
      <c r="M224" s="35"/>
      <c r="N224" s="36"/>
      <c r="O224" s="38"/>
    </row>
    <row r="225" spans="1:17" ht="75" outlineLevel="6" x14ac:dyDescent="0.2">
      <c r="A225" s="99" t="s">
        <v>442</v>
      </c>
      <c r="B225" s="98" t="s">
        <v>474</v>
      </c>
      <c r="C225" s="99" t="s">
        <v>223</v>
      </c>
      <c r="D225" s="98" t="s">
        <v>43</v>
      </c>
      <c r="E225" s="99" t="s">
        <v>180</v>
      </c>
      <c r="F225" s="98" t="s">
        <v>338</v>
      </c>
      <c r="G225" s="99" t="s">
        <v>824</v>
      </c>
      <c r="H225" s="99" t="s">
        <v>224</v>
      </c>
      <c r="I225" s="100">
        <f>I227</f>
        <v>385000</v>
      </c>
      <c r="J225" s="105">
        <f>J227</f>
        <v>385000</v>
      </c>
      <c r="K225" s="105">
        <f>K227</f>
        <v>385000</v>
      </c>
      <c r="L225" s="35"/>
      <c r="M225" s="35"/>
      <c r="N225" s="36"/>
      <c r="O225" s="37"/>
    </row>
    <row r="226" spans="1:17" ht="45" outlineLevel="6" x14ac:dyDescent="0.2">
      <c r="A226" s="99" t="s">
        <v>444</v>
      </c>
      <c r="B226" s="98" t="s">
        <v>896</v>
      </c>
      <c r="C226" s="99" t="s">
        <v>223</v>
      </c>
      <c r="D226" s="98" t="s">
        <v>43</v>
      </c>
      <c r="E226" s="99" t="s">
        <v>180</v>
      </c>
      <c r="F226" s="98" t="s">
        <v>338</v>
      </c>
      <c r="G226" s="99" t="s">
        <v>824</v>
      </c>
      <c r="H226" s="99" t="s">
        <v>423</v>
      </c>
      <c r="I226" s="100">
        <f>I227</f>
        <v>385000</v>
      </c>
      <c r="J226" s="100">
        <f>J227</f>
        <v>385000</v>
      </c>
      <c r="K226" s="100">
        <f>K227</f>
        <v>385000</v>
      </c>
      <c r="L226" s="35"/>
      <c r="M226" s="35"/>
      <c r="N226" s="36"/>
      <c r="O226" s="37"/>
    </row>
    <row r="227" spans="1:17" ht="45" outlineLevel="7" x14ac:dyDescent="0.2">
      <c r="A227" s="99" t="s">
        <v>446</v>
      </c>
      <c r="B227" s="98" t="s">
        <v>897</v>
      </c>
      <c r="C227" s="99" t="s">
        <v>223</v>
      </c>
      <c r="D227" s="98" t="s">
        <v>43</v>
      </c>
      <c r="E227" s="99" t="s">
        <v>180</v>
      </c>
      <c r="F227" s="98" t="s">
        <v>338</v>
      </c>
      <c r="G227" s="99" t="s">
        <v>824</v>
      </c>
      <c r="H227" s="99" t="s">
        <v>476</v>
      </c>
      <c r="I227" s="100">
        <f>SUM(L227:O227)</f>
        <v>385000</v>
      </c>
      <c r="J227" s="107">
        <v>385000</v>
      </c>
      <c r="K227" s="106">
        <v>385000</v>
      </c>
      <c r="L227" s="35">
        <v>385000</v>
      </c>
      <c r="M227" s="35"/>
      <c r="N227" s="36"/>
      <c r="O227" s="38"/>
    </row>
    <row r="228" spans="1:17" ht="90" outlineLevel="6" x14ac:dyDescent="0.2">
      <c r="A228" s="99" t="s">
        <v>447</v>
      </c>
      <c r="B228" s="98" t="s">
        <v>477</v>
      </c>
      <c r="C228" s="99" t="s">
        <v>223</v>
      </c>
      <c r="D228" s="98" t="s">
        <v>43</v>
      </c>
      <c r="E228" s="99" t="s">
        <v>180</v>
      </c>
      <c r="F228" s="98" t="s">
        <v>338</v>
      </c>
      <c r="G228" s="99" t="s">
        <v>825</v>
      </c>
      <c r="H228" s="99" t="s">
        <v>224</v>
      </c>
      <c r="I228" s="100">
        <f>I230</f>
        <v>15000</v>
      </c>
      <c r="J228" s="105">
        <f>J230</f>
        <v>15000</v>
      </c>
      <c r="K228" s="105">
        <f>K230</f>
        <v>15000</v>
      </c>
      <c r="L228" s="35"/>
      <c r="M228" s="35"/>
      <c r="N228" s="36"/>
      <c r="O228" s="37"/>
    </row>
    <row r="229" spans="1:17" ht="45" outlineLevel="6" x14ac:dyDescent="0.2">
      <c r="A229" s="99" t="s">
        <v>448</v>
      </c>
      <c r="B229" s="98" t="s">
        <v>896</v>
      </c>
      <c r="C229" s="99" t="s">
        <v>223</v>
      </c>
      <c r="D229" s="98" t="s">
        <v>43</v>
      </c>
      <c r="E229" s="99" t="s">
        <v>180</v>
      </c>
      <c r="F229" s="98" t="s">
        <v>338</v>
      </c>
      <c r="G229" s="99" t="s">
        <v>825</v>
      </c>
      <c r="H229" s="99" t="s">
        <v>423</v>
      </c>
      <c r="I229" s="100">
        <f>I230</f>
        <v>15000</v>
      </c>
      <c r="J229" s="100">
        <f>J230</f>
        <v>15000</v>
      </c>
      <c r="K229" s="100">
        <f>K230</f>
        <v>15000</v>
      </c>
      <c r="L229" s="35"/>
      <c r="M229" s="35"/>
      <c r="N229" s="36"/>
      <c r="O229" s="37"/>
    </row>
    <row r="230" spans="1:17" ht="45" outlineLevel="7" x14ac:dyDescent="0.2">
      <c r="A230" s="99" t="s">
        <v>449</v>
      </c>
      <c r="B230" s="98" t="s">
        <v>897</v>
      </c>
      <c r="C230" s="99" t="s">
        <v>223</v>
      </c>
      <c r="D230" s="98" t="s">
        <v>43</v>
      </c>
      <c r="E230" s="99" t="s">
        <v>180</v>
      </c>
      <c r="F230" s="98" t="s">
        <v>338</v>
      </c>
      <c r="G230" s="99" t="s">
        <v>825</v>
      </c>
      <c r="H230" s="99" t="s">
        <v>476</v>
      </c>
      <c r="I230" s="100">
        <f>SUM(L230:O230)</f>
        <v>15000</v>
      </c>
      <c r="J230" s="107">
        <v>15000</v>
      </c>
      <c r="K230" s="106">
        <v>15000</v>
      </c>
      <c r="L230" s="35">
        <v>15000</v>
      </c>
      <c r="M230" s="35"/>
      <c r="N230" s="36"/>
      <c r="O230" s="38"/>
    </row>
    <row r="231" spans="1:17" ht="15" x14ac:dyDescent="0.2">
      <c r="A231" s="99" t="s">
        <v>451</v>
      </c>
      <c r="B231" s="98" t="s">
        <v>481</v>
      </c>
      <c r="C231" s="99" t="s">
        <v>480</v>
      </c>
      <c r="D231" s="98" t="s">
        <v>224</v>
      </c>
      <c r="E231" s="99" t="s">
        <v>224</v>
      </c>
      <c r="F231" s="98" t="s">
        <v>224</v>
      </c>
      <c r="G231" s="99" t="s">
        <v>224</v>
      </c>
      <c r="H231" s="99" t="s">
        <v>224</v>
      </c>
      <c r="I231" s="100">
        <f>I232</f>
        <v>4062200</v>
      </c>
      <c r="J231" s="105">
        <f>J232</f>
        <v>4062200</v>
      </c>
      <c r="K231" s="105">
        <f>K232</f>
        <v>4062200</v>
      </c>
      <c r="L231" s="35">
        <f t="shared" ref="L231:Q231" si="19">SUM(L232:L257)</f>
        <v>4062200</v>
      </c>
      <c r="M231" s="35">
        <f t="shared" si="19"/>
        <v>0</v>
      </c>
      <c r="N231" s="35">
        <f t="shared" si="19"/>
        <v>0</v>
      </c>
      <c r="O231" s="35">
        <f t="shared" si="19"/>
        <v>0</v>
      </c>
      <c r="P231" s="35">
        <f t="shared" si="19"/>
        <v>0</v>
      </c>
      <c r="Q231" s="35">
        <f t="shared" si="19"/>
        <v>0</v>
      </c>
    </row>
    <row r="232" spans="1:17" ht="15" outlineLevel="1" x14ac:dyDescent="0.2">
      <c r="A232" s="99" t="s">
        <v>452</v>
      </c>
      <c r="B232" s="98" t="s">
        <v>18</v>
      </c>
      <c r="C232" s="99" t="s">
        <v>480</v>
      </c>
      <c r="D232" s="98" t="s">
        <v>226</v>
      </c>
      <c r="E232" s="99" t="s">
        <v>224</v>
      </c>
      <c r="F232" s="98" t="s">
        <v>224</v>
      </c>
      <c r="G232" s="99" t="s">
        <v>224</v>
      </c>
      <c r="H232" s="99" t="s">
        <v>224</v>
      </c>
      <c r="I232" s="100">
        <f>I233+I246</f>
        <v>4062200</v>
      </c>
      <c r="J232" s="105">
        <f>J233+J246</f>
        <v>4062200</v>
      </c>
      <c r="K232" s="105">
        <f>K233+K246</f>
        <v>4062200</v>
      </c>
      <c r="L232" s="35"/>
      <c r="M232" s="35"/>
      <c r="N232" s="36"/>
      <c r="O232" s="37"/>
    </row>
    <row r="233" spans="1:17" ht="60" outlineLevel="2" x14ac:dyDescent="0.2">
      <c r="A233" s="99" t="s">
        <v>454</v>
      </c>
      <c r="B233" s="98" t="s">
        <v>22</v>
      </c>
      <c r="C233" s="99" t="s">
        <v>480</v>
      </c>
      <c r="D233" s="98" t="s">
        <v>226</v>
      </c>
      <c r="E233" s="99" t="s">
        <v>21</v>
      </c>
      <c r="F233" s="98" t="s">
        <v>258</v>
      </c>
      <c r="G233" s="99" t="s">
        <v>224</v>
      </c>
      <c r="H233" s="99" t="s">
        <v>224</v>
      </c>
      <c r="I233" s="100">
        <f t="shared" ref="I233:K234" si="20">I234</f>
        <v>3963200</v>
      </c>
      <c r="J233" s="105">
        <f t="shared" si="20"/>
        <v>3963200</v>
      </c>
      <c r="K233" s="105">
        <f t="shared" si="20"/>
        <v>3963200</v>
      </c>
      <c r="L233" s="35"/>
      <c r="M233" s="35"/>
      <c r="N233" s="36"/>
      <c r="O233" s="37"/>
    </row>
    <row r="234" spans="1:17" ht="30" outlineLevel="4" x14ac:dyDescent="0.2">
      <c r="A234" s="99" t="s">
        <v>455</v>
      </c>
      <c r="B234" s="98" t="s">
        <v>485</v>
      </c>
      <c r="C234" s="99" t="s">
        <v>480</v>
      </c>
      <c r="D234" s="98" t="s">
        <v>226</v>
      </c>
      <c r="E234" s="99" t="s">
        <v>21</v>
      </c>
      <c r="F234" s="98" t="s">
        <v>258</v>
      </c>
      <c r="G234" s="99" t="s">
        <v>870</v>
      </c>
      <c r="H234" s="99" t="s">
        <v>224</v>
      </c>
      <c r="I234" s="100">
        <f t="shared" si="20"/>
        <v>3963200</v>
      </c>
      <c r="J234" s="105">
        <f t="shared" si="20"/>
        <v>3963200</v>
      </c>
      <c r="K234" s="105">
        <f t="shared" si="20"/>
        <v>3963200</v>
      </c>
      <c r="L234" s="35"/>
      <c r="M234" s="35"/>
      <c r="N234" s="36"/>
      <c r="O234" s="37"/>
    </row>
    <row r="235" spans="1:17" ht="30" outlineLevel="5" x14ac:dyDescent="0.2">
      <c r="A235" s="99" t="s">
        <v>456</v>
      </c>
      <c r="B235" s="98" t="s">
        <v>487</v>
      </c>
      <c r="C235" s="99" t="s">
        <v>480</v>
      </c>
      <c r="D235" s="98" t="s">
        <v>226</v>
      </c>
      <c r="E235" s="99" t="s">
        <v>21</v>
      </c>
      <c r="F235" s="98" t="s">
        <v>258</v>
      </c>
      <c r="G235" s="99" t="s">
        <v>871</v>
      </c>
      <c r="H235" s="99" t="s">
        <v>224</v>
      </c>
      <c r="I235" s="100">
        <f>I236+I239</f>
        <v>3963200</v>
      </c>
      <c r="J235" s="105">
        <f>J236+J239</f>
        <v>3963200</v>
      </c>
      <c r="K235" s="105">
        <f>K236+K239</f>
        <v>3963200</v>
      </c>
      <c r="L235" s="35"/>
      <c r="M235" s="35"/>
      <c r="N235" s="36"/>
      <c r="O235" s="37"/>
    </row>
    <row r="236" spans="1:17" ht="75" outlineLevel="6" x14ac:dyDescent="0.2">
      <c r="A236" s="99" t="s">
        <v>458</v>
      </c>
      <c r="B236" s="98" t="s">
        <v>925</v>
      </c>
      <c r="C236" s="99" t="s">
        <v>480</v>
      </c>
      <c r="D236" s="98" t="s">
        <v>226</v>
      </c>
      <c r="E236" s="99" t="s">
        <v>21</v>
      </c>
      <c r="F236" s="98" t="s">
        <v>258</v>
      </c>
      <c r="G236" s="99" t="s">
        <v>872</v>
      </c>
      <c r="H236" s="99" t="s">
        <v>224</v>
      </c>
      <c r="I236" s="100">
        <f>I238</f>
        <v>982800</v>
      </c>
      <c r="J236" s="105">
        <f>J238</f>
        <v>982800</v>
      </c>
      <c r="K236" s="105">
        <f>K238</f>
        <v>982800</v>
      </c>
      <c r="L236" s="35"/>
      <c r="M236" s="35"/>
      <c r="N236" s="36"/>
      <c r="O236" s="37"/>
    </row>
    <row r="237" spans="1:17" ht="90" outlineLevel="6" x14ac:dyDescent="0.2">
      <c r="A237" s="99" t="s">
        <v>459</v>
      </c>
      <c r="B237" s="98" t="s">
        <v>894</v>
      </c>
      <c r="C237" s="99" t="s">
        <v>480</v>
      </c>
      <c r="D237" s="98" t="s">
        <v>226</v>
      </c>
      <c r="E237" s="99" t="s">
        <v>21</v>
      </c>
      <c r="F237" s="98" t="s">
        <v>258</v>
      </c>
      <c r="G237" s="99" t="s">
        <v>872</v>
      </c>
      <c r="H237" s="99" t="s">
        <v>299</v>
      </c>
      <c r="I237" s="100">
        <f>I238</f>
        <v>982800</v>
      </c>
      <c r="J237" s="100">
        <f>J238</f>
        <v>982800</v>
      </c>
      <c r="K237" s="100">
        <f>K238</f>
        <v>982800</v>
      </c>
      <c r="L237" s="35"/>
      <c r="M237" s="35"/>
      <c r="N237" s="36"/>
      <c r="O237" s="37"/>
    </row>
    <row r="238" spans="1:17" ht="30" outlineLevel="7" x14ac:dyDescent="0.2">
      <c r="A238" s="99" t="s">
        <v>460</v>
      </c>
      <c r="B238" s="98" t="s">
        <v>895</v>
      </c>
      <c r="C238" s="99" t="s">
        <v>480</v>
      </c>
      <c r="D238" s="98" t="s">
        <v>226</v>
      </c>
      <c r="E238" s="99" t="s">
        <v>21</v>
      </c>
      <c r="F238" s="98" t="s">
        <v>258</v>
      </c>
      <c r="G238" s="99" t="s">
        <v>872</v>
      </c>
      <c r="H238" s="99" t="s">
        <v>324</v>
      </c>
      <c r="I238" s="100">
        <f>SUM(L238:O238)</f>
        <v>982800</v>
      </c>
      <c r="J238" s="107">
        <v>982800</v>
      </c>
      <c r="K238" s="106">
        <v>982800</v>
      </c>
      <c r="L238" s="35">
        <v>982800</v>
      </c>
      <c r="M238" s="35"/>
      <c r="N238" s="36"/>
      <c r="O238" s="38"/>
    </row>
    <row r="239" spans="1:17" ht="75" outlineLevel="6" x14ac:dyDescent="0.2">
      <c r="A239" s="99" t="s">
        <v>461</v>
      </c>
      <c r="B239" s="98" t="s">
        <v>495</v>
      </c>
      <c r="C239" s="99" t="s">
        <v>480</v>
      </c>
      <c r="D239" s="98" t="s">
        <v>226</v>
      </c>
      <c r="E239" s="99" t="s">
        <v>23</v>
      </c>
      <c r="F239" s="98" t="s">
        <v>258</v>
      </c>
      <c r="G239" s="99" t="s">
        <v>873</v>
      </c>
      <c r="H239" s="99" t="s">
        <v>224</v>
      </c>
      <c r="I239" s="100">
        <f>I241+I243+I245</f>
        <v>2980400</v>
      </c>
      <c r="J239" s="100">
        <f>J241+J243+J245</f>
        <v>2980400</v>
      </c>
      <c r="K239" s="100">
        <f>K241+K243+K245</f>
        <v>2980400</v>
      </c>
      <c r="L239" s="35"/>
      <c r="M239" s="35"/>
      <c r="N239" s="36"/>
      <c r="O239" s="37"/>
    </row>
    <row r="240" spans="1:17" ht="90" outlineLevel="6" x14ac:dyDescent="0.2">
      <c r="A240" s="99" t="s">
        <v>462</v>
      </c>
      <c r="B240" s="98" t="s">
        <v>894</v>
      </c>
      <c r="C240" s="99" t="s">
        <v>480</v>
      </c>
      <c r="D240" s="98" t="s">
        <v>226</v>
      </c>
      <c r="E240" s="99" t="s">
        <v>23</v>
      </c>
      <c r="F240" s="98" t="s">
        <v>258</v>
      </c>
      <c r="G240" s="99" t="s">
        <v>873</v>
      </c>
      <c r="H240" s="99" t="s">
        <v>299</v>
      </c>
      <c r="I240" s="100">
        <f>I241</f>
        <v>2546400</v>
      </c>
      <c r="J240" s="100">
        <f>J241</f>
        <v>2546400</v>
      </c>
      <c r="K240" s="100">
        <f>K241</f>
        <v>2546400</v>
      </c>
      <c r="L240" s="35"/>
      <c r="M240" s="35"/>
      <c r="N240" s="36"/>
      <c r="O240" s="37"/>
    </row>
    <row r="241" spans="1:15" ht="30" outlineLevel="7" x14ac:dyDescent="0.2">
      <c r="A241" s="99" t="s">
        <v>463</v>
      </c>
      <c r="B241" s="98" t="s">
        <v>895</v>
      </c>
      <c r="C241" s="99" t="s">
        <v>480</v>
      </c>
      <c r="D241" s="98" t="s">
        <v>226</v>
      </c>
      <c r="E241" s="99" t="s">
        <v>23</v>
      </c>
      <c r="F241" s="98" t="s">
        <v>258</v>
      </c>
      <c r="G241" s="99" t="s">
        <v>873</v>
      </c>
      <c r="H241" s="99" t="s">
        <v>324</v>
      </c>
      <c r="I241" s="100">
        <f>SUM(L241:O241)</f>
        <v>2546400</v>
      </c>
      <c r="J241" s="107">
        <v>2546400</v>
      </c>
      <c r="K241" s="106">
        <v>2546400</v>
      </c>
      <c r="L241" s="35">
        <v>2546400</v>
      </c>
      <c r="M241" s="35"/>
      <c r="N241" s="36"/>
      <c r="O241" s="38"/>
    </row>
    <row r="242" spans="1:15" ht="45" outlineLevel="7" x14ac:dyDescent="0.2">
      <c r="A242" s="99" t="s">
        <v>465</v>
      </c>
      <c r="B242" s="98" t="s">
        <v>896</v>
      </c>
      <c r="C242" s="99" t="s">
        <v>480</v>
      </c>
      <c r="D242" s="98" t="s">
        <v>226</v>
      </c>
      <c r="E242" s="99" t="s">
        <v>23</v>
      </c>
      <c r="F242" s="98" t="s">
        <v>258</v>
      </c>
      <c r="G242" s="99" t="s">
        <v>873</v>
      </c>
      <c r="H242" s="99" t="s">
        <v>423</v>
      </c>
      <c r="I242" s="100">
        <f>I243</f>
        <v>420000</v>
      </c>
      <c r="J242" s="100">
        <f>J243</f>
        <v>420000</v>
      </c>
      <c r="K242" s="100">
        <f>K243</f>
        <v>420000</v>
      </c>
      <c r="L242" s="35"/>
      <c r="M242" s="35"/>
      <c r="N242" s="36"/>
      <c r="O242" s="38"/>
    </row>
    <row r="243" spans="1:15" ht="45" outlineLevel="7" x14ac:dyDescent="0.2">
      <c r="A243" s="99" t="s">
        <v>466</v>
      </c>
      <c r="B243" s="98" t="s">
        <v>897</v>
      </c>
      <c r="C243" s="99" t="s">
        <v>480</v>
      </c>
      <c r="D243" s="98" t="s">
        <v>226</v>
      </c>
      <c r="E243" s="99" t="s">
        <v>23</v>
      </c>
      <c r="F243" s="98" t="s">
        <v>258</v>
      </c>
      <c r="G243" s="99" t="s">
        <v>873</v>
      </c>
      <c r="H243" s="99" t="s">
        <v>476</v>
      </c>
      <c r="I243" s="100">
        <f>SUM(L243:O243)</f>
        <v>420000</v>
      </c>
      <c r="J243" s="107">
        <v>420000</v>
      </c>
      <c r="K243" s="106">
        <v>420000</v>
      </c>
      <c r="L243" s="35">
        <v>420000</v>
      </c>
      <c r="M243" s="35"/>
      <c r="N243" s="36"/>
      <c r="O243" s="38"/>
    </row>
    <row r="244" spans="1:15" ht="15" outlineLevel="7" x14ac:dyDescent="0.2">
      <c r="A244" s="99" t="s">
        <v>467</v>
      </c>
      <c r="B244" s="98" t="s">
        <v>899</v>
      </c>
      <c r="C244" s="99" t="s">
        <v>480</v>
      </c>
      <c r="D244" s="98" t="s">
        <v>226</v>
      </c>
      <c r="E244" s="99"/>
      <c r="F244" s="98" t="s">
        <v>258</v>
      </c>
      <c r="G244" s="99" t="s">
        <v>873</v>
      </c>
      <c r="H244" s="99" t="s">
        <v>900</v>
      </c>
      <c r="I244" s="100">
        <f>I245</f>
        <v>14000</v>
      </c>
      <c r="J244" s="100">
        <f>J245</f>
        <v>14000</v>
      </c>
      <c r="K244" s="100">
        <f>K245</f>
        <v>14000</v>
      </c>
      <c r="L244" s="35"/>
      <c r="M244" s="35"/>
      <c r="N244" s="36"/>
      <c r="O244" s="38"/>
    </row>
    <row r="245" spans="1:15" ht="15" outlineLevel="7" x14ac:dyDescent="0.2">
      <c r="A245" s="99" t="s">
        <v>469</v>
      </c>
      <c r="B245" s="98" t="s">
        <v>901</v>
      </c>
      <c r="C245" s="99" t="s">
        <v>480</v>
      </c>
      <c r="D245" s="98" t="s">
        <v>226</v>
      </c>
      <c r="E245" s="99"/>
      <c r="F245" s="98" t="s">
        <v>258</v>
      </c>
      <c r="G245" s="99" t="s">
        <v>873</v>
      </c>
      <c r="H245" s="99" t="s">
        <v>902</v>
      </c>
      <c r="I245" s="100">
        <f>SUM(L245:O245)</f>
        <v>14000</v>
      </c>
      <c r="J245" s="107">
        <v>14000</v>
      </c>
      <c r="K245" s="106">
        <v>14000</v>
      </c>
      <c r="L245" s="35">
        <v>14000</v>
      </c>
      <c r="M245" s="35"/>
      <c r="N245" s="36"/>
      <c r="O245" s="38"/>
    </row>
    <row r="246" spans="1:15" ht="15" outlineLevel="2" x14ac:dyDescent="0.2">
      <c r="A246" s="99" t="s">
        <v>470</v>
      </c>
      <c r="B246" s="98" t="s">
        <v>38</v>
      </c>
      <c r="C246" s="99" t="s">
        <v>480</v>
      </c>
      <c r="D246" s="98" t="s">
        <v>226</v>
      </c>
      <c r="E246" s="99" t="s">
        <v>39</v>
      </c>
      <c r="F246" s="98" t="s">
        <v>51</v>
      </c>
      <c r="G246" s="99" t="s">
        <v>224</v>
      </c>
      <c r="H246" s="99" t="s">
        <v>224</v>
      </c>
      <c r="I246" s="100">
        <f t="shared" ref="I246:K247" si="21">I247</f>
        <v>99000</v>
      </c>
      <c r="J246" s="105">
        <f t="shared" si="21"/>
        <v>99000</v>
      </c>
      <c r="K246" s="105">
        <f t="shared" si="21"/>
        <v>99000</v>
      </c>
      <c r="L246" s="35"/>
      <c r="M246" s="35"/>
      <c r="N246" s="36"/>
      <c r="O246" s="37"/>
    </row>
    <row r="247" spans="1:15" ht="30" outlineLevel="4" x14ac:dyDescent="0.2">
      <c r="A247" s="99" t="s">
        <v>472</v>
      </c>
      <c r="B247" s="98" t="s">
        <v>485</v>
      </c>
      <c r="C247" s="99" t="s">
        <v>480</v>
      </c>
      <c r="D247" s="98" t="s">
        <v>226</v>
      </c>
      <c r="E247" s="99" t="s">
        <v>39</v>
      </c>
      <c r="F247" s="98" t="s">
        <v>51</v>
      </c>
      <c r="G247" s="99" t="s">
        <v>870</v>
      </c>
      <c r="H247" s="99" t="s">
        <v>224</v>
      </c>
      <c r="I247" s="100">
        <f t="shared" si="21"/>
        <v>99000</v>
      </c>
      <c r="J247" s="105">
        <f t="shared" si="21"/>
        <v>99000</v>
      </c>
      <c r="K247" s="105">
        <f t="shared" si="21"/>
        <v>99000</v>
      </c>
      <c r="L247" s="35"/>
      <c r="M247" s="35"/>
      <c r="N247" s="36"/>
      <c r="O247" s="37"/>
    </row>
    <row r="248" spans="1:15" ht="30" outlineLevel="5" x14ac:dyDescent="0.2">
      <c r="A248" s="99" t="s">
        <v>473</v>
      </c>
      <c r="B248" s="98" t="s">
        <v>487</v>
      </c>
      <c r="C248" s="99" t="s">
        <v>480</v>
      </c>
      <c r="D248" s="98" t="s">
        <v>226</v>
      </c>
      <c r="E248" s="99" t="s">
        <v>39</v>
      </c>
      <c r="F248" s="98" t="s">
        <v>51</v>
      </c>
      <c r="G248" s="99" t="s">
        <v>871</v>
      </c>
      <c r="H248" s="99" t="s">
        <v>224</v>
      </c>
      <c r="I248" s="100">
        <f>I249+I252+I255</f>
        <v>99000</v>
      </c>
      <c r="J248" s="105">
        <f>J249+J252+J255</f>
        <v>99000</v>
      </c>
      <c r="K248" s="105">
        <f>K249+K252+K255</f>
        <v>99000</v>
      </c>
      <c r="L248" s="35"/>
      <c r="M248" s="35"/>
      <c r="N248" s="36"/>
      <c r="O248" s="37"/>
    </row>
    <row r="249" spans="1:15" ht="75" outlineLevel="6" x14ac:dyDescent="0.2">
      <c r="A249" s="99" t="s">
        <v>475</v>
      </c>
      <c r="B249" s="98" t="s">
        <v>503</v>
      </c>
      <c r="C249" s="99" t="s">
        <v>480</v>
      </c>
      <c r="D249" s="98" t="s">
        <v>226</v>
      </c>
      <c r="E249" s="99" t="s">
        <v>39</v>
      </c>
      <c r="F249" s="98" t="s">
        <v>51</v>
      </c>
      <c r="G249" s="99" t="s">
        <v>874</v>
      </c>
      <c r="H249" s="99" t="s">
        <v>224</v>
      </c>
      <c r="I249" s="100">
        <f>I251</f>
        <v>30000</v>
      </c>
      <c r="J249" s="105">
        <f>J251</f>
        <v>30000</v>
      </c>
      <c r="K249" s="105">
        <f>K251</f>
        <v>30000</v>
      </c>
      <c r="L249" s="35"/>
      <c r="M249" s="35"/>
      <c r="N249" s="36"/>
      <c r="O249" s="37"/>
    </row>
    <row r="250" spans="1:15" ht="15" outlineLevel="6" x14ac:dyDescent="0.2">
      <c r="A250" s="99" t="s">
        <v>476</v>
      </c>
      <c r="B250" s="98" t="s">
        <v>899</v>
      </c>
      <c r="C250" s="99" t="s">
        <v>480</v>
      </c>
      <c r="D250" s="98" t="s">
        <v>226</v>
      </c>
      <c r="E250" s="99" t="s">
        <v>39</v>
      </c>
      <c r="F250" s="98" t="s">
        <v>51</v>
      </c>
      <c r="G250" s="99" t="s">
        <v>874</v>
      </c>
      <c r="H250" s="99" t="s">
        <v>900</v>
      </c>
      <c r="I250" s="100">
        <f>I251</f>
        <v>30000</v>
      </c>
      <c r="J250" s="100">
        <f>J251</f>
        <v>30000</v>
      </c>
      <c r="K250" s="100">
        <f>K251</f>
        <v>30000</v>
      </c>
      <c r="L250" s="35"/>
      <c r="M250" s="35"/>
      <c r="N250" s="36"/>
      <c r="O250" s="37"/>
    </row>
    <row r="251" spans="1:15" ht="15" outlineLevel="7" x14ac:dyDescent="0.2">
      <c r="A251" s="99" t="s">
        <v>478</v>
      </c>
      <c r="B251" s="98" t="s">
        <v>901</v>
      </c>
      <c r="C251" s="99" t="s">
        <v>480</v>
      </c>
      <c r="D251" s="98" t="s">
        <v>226</v>
      </c>
      <c r="E251" s="99" t="s">
        <v>39</v>
      </c>
      <c r="F251" s="98" t="s">
        <v>51</v>
      </c>
      <c r="G251" s="99" t="s">
        <v>874</v>
      </c>
      <c r="H251" s="99" t="s">
        <v>902</v>
      </c>
      <c r="I251" s="100">
        <f>SUM(L251:O251)</f>
        <v>30000</v>
      </c>
      <c r="J251" s="107">
        <v>30000</v>
      </c>
      <c r="K251" s="106">
        <v>30000</v>
      </c>
      <c r="L251" s="35">
        <v>30000</v>
      </c>
      <c r="M251" s="35"/>
      <c r="N251" s="36"/>
      <c r="O251" s="38"/>
    </row>
    <row r="252" spans="1:15" ht="60" outlineLevel="6" x14ac:dyDescent="0.2">
      <c r="A252" s="99" t="s">
        <v>479</v>
      </c>
      <c r="B252" s="98" t="s">
        <v>506</v>
      </c>
      <c r="C252" s="99" t="s">
        <v>480</v>
      </c>
      <c r="D252" s="98" t="s">
        <v>226</v>
      </c>
      <c r="E252" s="99" t="s">
        <v>39</v>
      </c>
      <c r="F252" s="98" t="s">
        <v>51</v>
      </c>
      <c r="G252" s="99" t="s">
        <v>875</v>
      </c>
      <c r="H252" s="99" t="s">
        <v>224</v>
      </c>
      <c r="I252" s="100">
        <f>I254</f>
        <v>25000</v>
      </c>
      <c r="J252" s="105">
        <f>J254</f>
        <v>25000</v>
      </c>
      <c r="K252" s="105">
        <f>K254</f>
        <v>25000</v>
      </c>
      <c r="L252" s="35"/>
      <c r="M252" s="35"/>
      <c r="N252" s="36"/>
      <c r="O252" s="37"/>
    </row>
    <row r="253" spans="1:15" ht="15" outlineLevel="6" x14ac:dyDescent="0.2">
      <c r="A253" s="99" t="s">
        <v>482</v>
      </c>
      <c r="B253" s="98" t="s">
        <v>899</v>
      </c>
      <c r="C253" s="99" t="s">
        <v>480</v>
      </c>
      <c r="D253" s="98" t="s">
        <v>226</v>
      </c>
      <c r="E253" s="99" t="s">
        <v>39</v>
      </c>
      <c r="F253" s="98" t="s">
        <v>51</v>
      </c>
      <c r="G253" s="99" t="s">
        <v>875</v>
      </c>
      <c r="H253" s="99" t="s">
        <v>900</v>
      </c>
      <c r="I253" s="100">
        <f>I254</f>
        <v>25000</v>
      </c>
      <c r="J253" s="100">
        <f>J254</f>
        <v>25000</v>
      </c>
      <c r="K253" s="100">
        <f>K254</f>
        <v>25000</v>
      </c>
      <c r="L253" s="35"/>
      <c r="M253" s="35"/>
      <c r="N253" s="36"/>
      <c r="O253" s="37"/>
    </row>
    <row r="254" spans="1:15" ht="15" outlineLevel="7" x14ac:dyDescent="0.2">
      <c r="A254" s="99" t="s">
        <v>231</v>
      </c>
      <c r="B254" s="98" t="s">
        <v>901</v>
      </c>
      <c r="C254" s="99" t="s">
        <v>480</v>
      </c>
      <c r="D254" s="98" t="s">
        <v>226</v>
      </c>
      <c r="E254" s="99" t="s">
        <v>39</v>
      </c>
      <c r="F254" s="98" t="s">
        <v>51</v>
      </c>
      <c r="G254" s="99" t="s">
        <v>875</v>
      </c>
      <c r="H254" s="99" t="s">
        <v>902</v>
      </c>
      <c r="I254" s="100">
        <f>SUM(L254:O254)</f>
        <v>25000</v>
      </c>
      <c r="J254" s="107">
        <v>25000</v>
      </c>
      <c r="K254" s="106">
        <v>25000</v>
      </c>
      <c r="L254" s="35">
        <v>25000</v>
      </c>
      <c r="M254" s="35"/>
      <c r="N254" s="36"/>
      <c r="O254" s="38"/>
    </row>
    <row r="255" spans="1:15" ht="45" outlineLevel="6" x14ac:dyDescent="0.2">
      <c r="A255" s="99" t="s">
        <v>483</v>
      </c>
      <c r="B255" s="98" t="s">
        <v>509</v>
      </c>
      <c r="C255" s="99" t="s">
        <v>480</v>
      </c>
      <c r="D255" s="98" t="s">
        <v>226</v>
      </c>
      <c r="E255" s="99" t="s">
        <v>39</v>
      </c>
      <c r="F255" s="98" t="s">
        <v>51</v>
      </c>
      <c r="G255" s="99" t="s">
        <v>876</v>
      </c>
      <c r="H255" s="99" t="s">
        <v>224</v>
      </c>
      <c r="I255" s="100">
        <f>I257</f>
        <v>44000</v>
      </c>
      <c r="J255" s="105">
        <f>J257</f>
        <v>44000</v>
      </c>
      <c r="K255" s="105">
        <f>K257</f>
        <v>44000</v>
      </c>
      <c r="L255" s="35"/>
      <c r="M255" s="35"/>
      <c r="N255" s="36"/>
      <c r="O255" s="37"/>
    </row>
    <row r="256" spans="1:15" ht="90" outlineLevel="6" x14ac:dyDescent="0.2">
      <c r="A256" s="99" t="s">
        <v>484</v>
      </c>
      <c r="B256" s="98" t="s">
        <v>894</v>
      </c>
      <c r="C256" s="99" t="s">
        <v>480</v>
      </c>
      <c r="D256" s="98" t="s">
        <v>226</v>
      </c>
      <c r="E256" s="99" t="s">
        <v>39</v>
      </c>
      <c r="F256" s="98" t="s">
        <v>51</v>
      </c>
      <c r="G256" s="99" t="s">
        <v>876</v>
      </c>
      <c r="H256" s="99" t="s">
        <v>299</v>
      </c>
      <c r="I256" s="100">
        <f>I257</f>
        <v>44000</v>
      </c>
      <c r="J256" s="100">
        <f>J257</f>
        <v>44000</v>
      </c>
      <c r="K256" s="100">
        <f>K257</f>
        <v>44000</v>
      </c>
      <c r="L256" s="35"/>
      <c r="M256" s="35"/>
      <c r="N256" s="36"/>
      <c r="O256" s="37"/>
    </row>
    <row r="257" spans="1:17" ht="30" outlineLevel="7" x14ac:dyDescent="0.2">
      <c r="A257" s="99" t="s">
        <v>486</v>
      </c>
      <c r="B257" s="98" t="s">
        <v>895</v>
      </c>
      <c r="C257" s="99" t="s">
        <v>480</v>
      </c>
      <c r="D257" s="98" t="s">
        <v>226</v>
      </c>
      <c r="E257" s="99" t="s">
        <v>39</v>
      </c>
      <c r="F257" s="98" t="s">
        <v>51</v>
      </c>
      <c r="G257" s="99" t="s">
        <v>876</v>
      </c>
      <c r="H257" s="99" t="s">
        <v>324</v>
      </c>
      <c r="I257" s="100">
        <f>SUM(L257:O257)</f>
        <v>44000</v>
      </c>
      <c r="J257" s="107">
        <v>44000</v>
      </c>
      <c r="K257" s="106">
        <v>44000</v>
      </c>
      <c r="L257" s="35">
        <v>44000</v>
      </c>
      <c r="M257" s="35"/>
      <c r="N257" s="36"/>
      <c r="O257" s="38"/>
    </row>
    <row r="258" spans="1:17" ht="30" x14ac:dyDescent="0.2">
      <c r="A258" s="99" t="s">
        <v>488</v>
      </c>
      <c r="B258" s="98" t="s">
        <v>513</v>
      </c>
      <c r="C258" s="99" t="s">
        <v>512</v>
      </c>
      <c r="D258" s="98" t="s">
        <v>224</v>
      </c>
      <c r="E258" s="99" t="s">
        <v>224</v>
      </c>
      <c r="F258" s="98" t="s">
        <v>224</v>
      </c>
      <c r="G258" s="99" t="s">
        <v>224</v>
      </c>
      <c r="H258" s="99" t="s">
        <v>224</v>
      </c>
      <c r="I258" s="100">
        <f>I259</f>
        <v>21769200</v>
      </c>
      <c r="J258" s="105">
        <f>J259</f>
        <v>21769200</v>
      </c>
      <c r="K258" s="105">
        <f>K259</f>
        <v>21769200</v>
      </c>
      <c r="L258" s="35">
        <f t="shared" ref="L258:Q258" si="22">SUM(L259:L279)</f>
        <v>0</v>
      </c>
      <c r="M258" s="35">
        <f t="shared" si="22"/>
        <v>0</v>
      </c>
      <c r="N258" s="35">
        <f t="shared" si="22"/>
        <v>0</v>
      </c>
      <c r="O258" s="51">
        <f t="shared" si="22"/>
        <v>21769200</v>
      </c>
      <c r="P258" s="51">
        <f t="shared" si="22"/>
        <v>21769200</v>
      </c>
      <c r="Q258" s="51">
        <f t="shared" si="22"/>
        <v>21769200</v>
      </c>
    </row>
    <row r="259" spans="1:17" ht="15" outlineLevel="1" x14ac:dyDescent="0.2">
      <c r="A259" s="99" t="s">
        <v>489</v>
      </c>
      <c r="B259" s="98" t="s">
        <v>155</v>
      </c>
      <c r="C259" s="99" t="s">
        <v>512</v>
      </c>
      <c r="D259" s="98" t="s">
        <v>40</v>
      </c>
      <c r="E259" s="99" t="s">
        <v>224</v>
      </c>
      <c r="F259" s="98" t="s">
        <v>224</v>
      </c>
      <c r="G259" s="99" t="s">
        <v>224</v>
      </c>
      <c r="H259" s="99" t="s">
        <v>224</v>
      </c>
      <c r="I259" s="100">
        <f>I260+I272+I266</f>
        <v>21769200</v>
      </c>
      <c r="J259" s="100">
        <f>J260+J272+J266</f>
        <v>21769200</v>
      </c>
      <c r="K259" s="100">
        <f>K260+K272+K266</f>
        <v>21769200</v>
      </c>
      <c r="L259" s="35"/>
      <c r="M259" s="35"/>
      <c r="N259" s="36"/>
      <c r="O259" s="37"/>
    </row>
    <row r="260" spans="1:17" ht="15" outlineLevel="2" x14ac:dyDescent="0.2">
      <c r="A260" s="99" t="s">
        <v>490</v>
      </c>
      <c r="B260" s="98" t="s">
        <v>161</v>
      </c>
      <c r="C260" s="99" t="s">
        <v>512</v>
      </c>
      <c r="D260" s="98" t="s">
        <v>40</v>
      </c>
      <c r="E260" s="99" t="s">
        <v>162</v>
      </c>
      <c r="F260" s="98" t="s">
        <v>338</v>
      </c>
      <c r="G260" s="99" t="s">
        <v>224</v>
      </c>
      <c r="H260" s="99" t="s">
        <v>224</v>
      </c>
      <c r="I260" s="100">
        <f>I261</f>
        <v>16137300</v>
      </c>
      <c r="J260" s="105">
        <f t="shared" ref="J260:K262" si="23">J261</f>
        <v>16137300</v>
      </c>
      <c r="K260" s="105">
        <f t="shared" si="23"/>
        <v>16137300</v>
      </c>
      <c r="L260" s="35"/>
      <c r="M260" s="35"/>
      <c r="N260" s="36"/>
      <c r="O260" s="37"/>
    </row>
    <row r="261" spans="1:17" ht="45" outlineLevel="4" x14ac:dyDescent="0.2">
      <c r="A261" s="99" t="s">
        <v>491</v>
      </c>
      <c r="B261" s="98" t="s">
        <v>439</v>
      </c>
      <c r="C261" s="99" t="s">
        <v>512</v>
      </c>
      <c r="D261" s="98" t="s">
        <v>40</v>
      </c>
      <c r="E261" s="99" t="s">
        <v>162</v>
      </c>
      <c r="F261" s="98" t="s">
        <v>338</v>
      </c>
      <c r="G261" s="99" t="s">
        <v>786</v>
      </c>
      <c r="H261" s="99" t="s">
        <v>224</v>
      </c>
      <c r="I261" s="100">
        <f>I262</f>
        <v>16137300</v>
      </c>
      <c r="J261" s="105">
        <f t="shared" si="23"/>
        <v>16137300</v>
      </c>
      <c r="K261" s="105">
        <f t="shared" si="23"/>
        <v>16137300</v>
      </c>
      <c r="L261" s="35"/>
      <c r="M261" s="35"/>
      <c r="N261" s="36"/>
      <c r="O261" s="37"/>
    </row>
    <row r="262" spans="1:17" ht="75" outlineLevel="5" x14ac:dyDescent="0.2">
      <c r="A262" s="99" t="s">
        <v>492</v>
      </c>
      <c r="B262" s="98" t="s">
        <v>519</v>
      </c>
      <c r="C262" s="99" t="s">
        <v>512</v>
      </c>
      <c r="D262" s="98" t="s">
        <v>40</v>
      </c>
      <c r="E262" s="99" t="s">
        <v>162</v>
      </c>
      <c r="F262" s="98" t="s">
        <v>338</v>
      </c>
      <c r="G262" s="99" t="s">
        <v>791</v>
      </c>
      <c r="H262" s="99" t="s">
        <v>224</v>
      </c>
      <c r="I262" s="100">
        <f>I263</f>
        <v>16137300</v>
      </c>
      <c r="J262" s="105">
        <f t="shared" si="23"/>
        <v>16137300</v>
      </c>
      <c r="K262" s="105">
        <f t="shared" si="23"/>
        <v>16137300</v>
      </c>
      <c r="L262" s="35"/>
      <c r="M262" s="35"/>
      <c r="N262" s="36"/>
      <c r="O262" s="37"/>
    </row>
    <row r="263" spans="1:17" ht="210" outlineLevel="6" x14ac:dyDescent="0.2">
      <c r="A263" s="99" t="s">
        <v>493</v>
      </c>
      <c r="B263" s="103" t="s">
        <v>958</v>
      </c>
      <c r="C263" s="99" t="s">
        <v>512</v>
      </c>
      <c r="D263" s="98" t="s">
        <v>40</v>
      </c>
      <c r="E263" s="99" t="s">
        <v>162</v>
      </c>
      <c r="F263" s="98" t="s">
        <v>338</v>
      </c>
      <c r="G263" s="99" t="s">
        <v>792</v>
      </c>
      <c r="H263" s="99" t="s">
        <v>224</v>
      </c>
      <c r="I263" s="100">
        <f>I265</f>
        <v>16137300</v>
      </c>
      <c r="J263" s="105">
        <f>J265</f>
        <v>16137300</v>
      </c>
      <c r="K263" s="105">
        <f>K265</f>
        <v>16137300</v>
      </c>
      <c r="L263" s="35"/>
      <c r="M263" s="35"/>
      <c r="N263" s="36"/>
      <c r="O263" s="37"/>
    </row>
    <row r="264" spans="1:17" ht="45" outlineLevel="6" x14ac:dyDescent="0.2">
      <c r="A264" s="99" t="s">
        <v>494</v>
      </c>
      <c r="B264" s="103" t="s">
        <v>903</v>
      </c>
      <c r="C264" s="99" t="s">
        <v>512</v>
      </c>
      <c r="D264" s="98" t="s">
        <v>40</v>
      </c>
      <c r="E264" s="99" t="s">
        <v>162</v>
      </c>
      <c r="F264" s="98" t="s">
        <v>338</v>
      </c>
      <c r="G264" s="99" t="s">
        <v>792</v>
      </c>
      <c r="H264" s="99" t="s">
        <v>742</v>
      </c>
      <c r="I264" s="100">
        <f>I265</f>
        <v>16137300</v>
      </c>
      <c r="J264" s="100">
        <f>J265</f>
        <v>16137300</v>
      </c>
      <c r="K264" s="100">
        <f>K265</f>
        <v>16137300</v>
      </c>
      <c r="L264" s="35"/>
      <c r="M264" s="35"/>
      <c r="N264" s="36"/>
      <c r="O264" s="37"/>
    </row>
    <row r="265" spans="1:17" ht="15" outlineLevel="7" x14ac:dyDescent="0.2">
      <c r="A265" s="99" t="s">
        <v>496</v>
      </c>
      <c r="B265" s="98" t="s">
        <v>906</v>
      </c>
      <c r="C265" s="99" t="s">
        <v>512</v>
      </c>
      <c r="D265" s="98" t="s">
        <v>40</v>
      </c>
      <c r="E265" s="99" t="s">
        <v>162</v>
      </c>
      <c r="F265" s="98" t="s">
        <v>338</v>
      </c>
      <c r="G265" s="99" t="s">
        <v>792</v>
      </c>
      <c r="H265" s="99" t="s">
        <v>743</v>
      </c>
      <c r="I265" s="100">
        <f>SUM(L265:O265)</f>
        <v>16137300</v>
      </c>
      <c r="J265" s="107">
        <v>16137300</v>
      </c>
      <c r="K265" s="106">
        <v>16137300</v>
      </c>
      <c r="L265" s="35"/>
      <c r="M265" s="35"/>
      <c r="N265" s="36"/>
      <c r="O265" s="38">
        <v>16137300</v>
      </c>
      <c r="P265" s="36">
        <v>16137300</v>
      </c>
      <c r="Q265" s="36">
        <v>16137300</v>
      </c>
    </row>
    <row r="266" spans="1:17" ht="15" outlineLevel="7" x14ac:dyDescent="0.2">
      <c r="A266" s="99" t="s">
        <v>497</v>
      </c>
      <c r="B266" s="98" t="s">
        <v>164</v>
      </c>
      <c r="C266" s="99" t="s">
        <v>512</v>
      </c>
      <c r="D266" s="98" t="s">
        <v>40</v>
      </c>
      <c r="E266" s="99"/>
      <c r="F266" s="98" t="s">
        <v>258</v>
      </c>
      <c r="G266" s="99"/>
      <c r="H266" s="99"/>
      <c r="I266" s="100">
        <f t="shared" ref="I266:K268" si="24">I267</f>
        <v>145900</v>
      </c>
      <c r="J266" s="100">
        <f t="shared" si="24"/>
        <v>145900</v>
      </c>
      <c r="K266" s="100">
        <f t="shared" si="24"/>
        <v>145900</v>
      </c>
      <c r="L266" s="35"/>
      <c r="M266" s="35"/>
      <c r="N266" s="36"/>
      <c r="O266" s="38"/>
    </row>
    <row r="267" spans="1:17" ht="45" outlineLevel="7" x14ac:dyDescent="0.2">
      <c r="A267" s="99" t="s">
        <v>498</v>
      </c>
      <c r="B267" s="98" t="s">
        <v>439</v>
      </c>
      <c r="C267" s="99" t="s">
        <v>512</v>
      </c>
      <c r="D267" s="98" t="s">
        <v>40</v>
      </c>
      <c r="E267" s="99"/>
      <c r="F267" s="98" t="s">
        <v>258</v>
      </c>
      <c r="G267" s="99" t="s">
        <v>786</v>
      </c>
      <c r="H267" s="99"/>
      <c r="I267" s="100">
        <f t="shared" si="24"/>
        <v>145900</v>
      </c>
      <c r="J267" s="100">
        <f t="shared" si="24"/>
        <v>145900</v>
      </c>
      <c r="K267" s="100">
        <f t="shared" si="24"/>
        <v>145900</v>
      </c>
      <c r="L267" s="35"/>
      <c r="M267" s="35"/>
      <c r="N267" s="36"/>
      <c r="O267" s="38"/>
    </row>
    <row r="268" spans="1:17" ht="60" outlineLevel="7" x14ac:dyDescent="0.2">
      <c r="A268" s="99" t="s">
        <v>499</v>
      </c>
      <c r="B268" s="98" t="s">
        <v>526</v>
      </c>
      <c r="C268" s="99" t="s">
        <v>512</v>
      </c>
      <c r="D268" s="98" t="s">
        <v>40</v>
      </c>
      <c r="E268" s="99"/>
      <c r="F268" s="98" t="s">
        <v>258</v>
      </c>
      <c r="G268" s="99" t="s">
        <v>789</v>
      </c>
      <c r="H268" s="99"/>
      <c r="I268" s="100">
        <f t="shared" si="24"/>
        <v>145900</v>
      </c>
      <c r="J268" s="100">
        <f t="shared" si="24"/>
        <v>145900</v>
      </c>
      <c r="K268" s="100">
        <f t="shared" si="24"/>
        <v>145900</v>
      </c>
      <c r="L268" s="35"/>
      <c r="M268" s="35"/>
      <c r="N268" s="36"/>
      <c r="O268" s="38"/>
    </row>
    <row r="269" spans="1:17" ht="195" outlineLevel="7" x14ac:dyDescent="0.2">
      <c r="A269" s="99" t="s">
        <v>500</v>
      </c>
      <c r="B269" s="102" t="s">
        <v>959</v>
      </c>
      <c r="C269" s="99" t="s">
        <v>512</v>
      </c>
      <c r="D269" s="98" t="s">
        <v>40</v>
      </c>
      <c r="E269" s="99"/>
      <c r="F269" s="98" t="s">
        <v>258</v>
      </c>
      <c r="G269" s="99" t="s">
        <v>790</v>
      </c>
      <c r="H269" s="99"/>
      <c r="I269" s="100">
        <f>I271</f>
        <v>145900</v>
      </c>
      <c r="J269" s="100">
        <f>J271</f>
        <v>145900</v>
      </c>
      <c r="K269" s="100">
        <f>K271</f>
        <v>145900</v>
      </c>
      <c r="L269" s="35"/>
      <c r="M269" s="35"/>
      <c r="N269" s="36"/>
      <c r="O269" s="38"/>
    </row>
    <row r="270" spans="1:17" ht="45" outlineLevel="7" x14ac:dyDescent="0.2">
      <c r="A270" s="99" t="s">
        <v>501</v>
      </c>
      <c r="B270" s="98" t="s">
        <v>896</v>
      </c>
      <c r="C270" s="99" t="s">
        <v>512</v>
      </c>
      <c r="D270" s="98" t="s">
        <v>40</v>
      </c>
      <c r="E270" s="99"/>
      <c r="F270" s="98" t="s">
        <v>258</v>
      </c>
      <c r="G270" s="99" t="s">
        <v>790</v>
      </c>
      <c r="H270" s="99" t="s">
        <v>423</v>
      </c>
      <c r="I270" s="100">
        <f>I271</f>
        <v>145900</v>
      </c>
      <c r="J270" s="100">
        <f>J271</f>
        <v>145900</v>
      </c>
      <c r="K270" s="100">
        <f>K271</f>
        <v>145900</v>
      </c>
      <c r="L270" s="35"/>
      <c r="M270" s="35"/>
      <c r="N270" s="36"/>
      <c r="O270" s="38"/>
    </row>
    <row r="271" spans="1:17" ht="45" outlineLevel="7" x14ac:dyDescent="0.2">
      <c r="A271" s="99" t="s">
        <v>502</v>
      </c>
      <c r="B271" s="98" t="s">
        <v>897</v>
      </c>
      <c r="C271" s="99" t="s">
        <v>512</v>
      </c>
      <c r="D271" s="98" t="s">
        <v>40</v>
      </c>
      <c r="E271" s="99"/>
      <c r="F271" s="98" t="s">
        <v>258</v>
      </c>
      <c r="G271" s="99" t="s">
        <v>790</v>
      </c>
      <c r="H271" s="99" t="s">
        <v>476</v>
      </c>
      <c r="I271" s="100">
        <f>SUM(L271:O271)</f>
        <v>145900</v>
      </c>
      <c r="J271" s="107">
        <v>145900</v>
      </c>
      <c r="K271" s="106">
        <v>145900</v>
      </c>
      <c r="L271" s="35"/>
      <c r="M271" s="35"/>
      <c r="N271" s="36"/>
      <c r="O271" s="38">
        <v>145900</v>
      </c>
      <c r="P271" s="36">
        <v>145900</v>
      </c>
      <c r="Q271" s="36">
        <v>145900</v>
      </c>
    </row>
    <row r="272" spans="1:17" ht="30" outlineLevel="2" x14ac:dyDescent="0.2">
      <c r="A272" s="99" t="s">
        <v>504</v>
      </c>
      <c r="B272" s="98" t="s">
        <v>170</v>
      </c>
      <c r="C272" s="99" t="s">
        <v>512</v>
      </c>
      <c r="D272" s="98" t="s">
        <v>40</v>
      </c>
      <c r="E272" s="99" t="s">
        <v>171</v>
      </c>
      <c r="F272" s="98" t="s">
        <v>530</v>
      </c>
      <c r="G272" s="99" t="s">
        <v>224</v>
      </c>
      <c r="H272" s="99" t="s">
        <v>224</v>
      </c>
      <c r="I272" s="100">
        <f t="shared" ref="I272:K274" si="25">I273</f>
        <v>5486000</v>
      </c>
      <c r="J272" s="105">
        <f t="shared" si="25"/>
        <v>5486000</v>
      </c>
      <c r="K272" s="105">
        <f t="shared" si="25"/>
        <v>5486000</v>
      </c>
      <c r="L272" s="35"/>
      <c r="M272" s="35"/>
      <c r="N272" s="36"/>
      <c r="O272" s="37"/>
    </row>
    <row r="273" spans="1:17" ht="45" outlineLevel="4" x14ac:dyDescent="0.2">
      <c r="A273" s="99" t="s">
        <v>505</v>
      </c>
      <c r="B273" s="98" t="s">
        <v>439</v>
      </c>
      <c r="C273" s="99" t="s">
        <v>512</v>
      </c>
      <c r="D273" s="98" t="s">
        <v>40</v>
      </c>
      <c r="E273" s="99" t="s">
        <v>171</v>
      </c>
      <c r="F273" s="98" t="s">
        <v>530</v>
      </c>
      <c r="G273" s="99" t="s">
        <v>786</v>
      </c>
      <c r="H273" s="99" t="s">
        <v>224</v>
      </c>
      <c r="I273" s="100">
        <f t="shared" si="25"/>
        <v>5486000</v>
      </c>
      <c r="J273" s="105">
        <f t="shared" si="25"/>
        <v>5486000</v>
      </c>
      <c r="K273" s="105">
        <f t="shared" si="25"/>
        <v>5486000</v>
      </c>
      <c r="L273" s="35"/>
      <c r="M273" s="35"/>
      <c r="N273" s="36"/>
      <c r="O273" s="37"/>
    </row>
    <row r="274" spans="1:17" ht="135" outlineLevel="5" x14ac:dyDescent="0.2">
      <c r="A274" s="99" t="s">
        <v>507</v>
      </c>
      <c r="B274" s="102" t="s">
        <v>983</v>
      </c>
      <c r="C274" s="99" t="s">
        <v>512</v>
      </c>
      <c r="D274" s="98" t="s">
        <v>40</v>
      </c>
      <c r="E274" s="99" t="s">
        <v>171</v>
      </c>
      <c r="F274" s="98" t="s">
        <v>530</v>
      </c>
      <c r="G274" s="99" t="s">
        <v>793</v>
      </c>
      <c r="H274" s="99" t="s">
        <v>224</v>
      </c>
      <c r="I274" s="100">
        <f t="shared" si="25"/>
        <v>5486000</v>
      </c>
      <c r="J274" s="105">
        <f t="shared" si="25"/>
        <v>5486000</v>
      </c>
      <c r="K274" s="105">
        <f t="shared" si="25"/>
        <v>5486000</v>
      </c>
      <c r="L274" s="35"/>
      <c r="M274" s="35"/>
      <c r="N274" s="36"/>
      <c r="O274" s="37"/>
    </row>
    <row r="275" spans="1:17" ht="330" outlineLevel="6" x14ac:dyDescent="0.2">
      <c r="A275" s="99" t="s">
        <v>508</v>
      </c>
      <c r="B275" s="103" t="s">
        <v>984</v>
      </c>
      <c r="C275" s="99" t="s">
        <v>512</v>
      </c>
      <c r="D275" s="98" t="s">
        <v>40</v>
      </c>
      <c r="E275" s="99" t="s">
        <v>171</v>
      </c>
      <c r="F275" s="98" t="s">
        <v>530</v>
      </c>
      <c r="G275" s="99" t="s">
        <v>794</v>
      </c>
      <c r="H275" s="99" t="s">
        <v>224</v>
      </c>
      <c r="I275" s="100">
        <f>I277+I279</f>
        <v>5486000</v>
      </c>
      <c r="J275" s="100">
        <f>J277+J279</f>
        <v>5486000</v>
      </c>
      <c r="K275" s="100">
        <f>K277+K279</f>
        <v>5486000</v>
      </c>
      <c r="L275" s="35"/>
      <c r="M275" s="35"/>
      <c r="N275" s="36"/>
      <c r="O275" s="37"/>
    </row>
    <row r="276" spans="1:17" ht="90" outlineLevel="6" x14ac:dyDescent="0.2">
      <c r="A276" s="99" t="s">
        <v>510</v>
      </c>
      <c r="B276" s="103" t="s">
        <v>894</v>
      </c>
      <c r="C276" s="99" t="s">
        <v>512</v>
      </c>
      <c r="D276" s="98" t="s">
        <v>40</v>
      </c>
      <c r="E276" s="99" t="s">
        <v>171</v>
      </c>
      <c r="F276" s="98" t="s">
        <v>530</v>
      </c>
      <c r="G276" s="99" t="s">
        <v>794</v>
      </c>
      <c r="H276" s="99" t="s">
        <v>299</v>
      </c>
      <c r="I276" s="100">
        <f>I277</f>
        <v>4482100</v>
      </c>
      <c r="J276" s="100">
        <f>J277</f>
        <v>4482100</v>
      </c>
      <c r="K276" s="100">
        <f>K277</f>
        <v>4482100</v>
      </c>
      <c r="L276" s="35"/>
      <c r="M276" s="35"/>
      <c r="N276" s="36"/>
      <c r="O276" s="37"/>
    </row>
    <row r="277" spans="1:17" ht="30" outlineLevel="7" x14ac:dyDescent="0.2">
      <c r="A277" s="99" t="s">
        <v>511</v>
      </c>
      <c r="B277" s="98" t="s">
        <v>895</v>
      </c>
      <c r="C277" s="99" t="s">
        <v>512</v>
      </c>
      <c r="D277" s="98" t="s">
        <v>40</v>
      </c>
      <c r="E277" s="99" t="s">
        <v>171</v>
      </c>
      <c r="F277" s="98" t="s">
        <v>530</v>
      </c>
      <c r="G277" s="99" t="s">
        <v>794</v>
      </c>
      <c r="H277" s="99" t="s">
        <v>324</v>
      </c>
      <c r="I277" s="100">
        <f>SUM(L277:O277)</f>
        <v>4482100</v>
      </c>
      <c r="J277" s="107">
        <v>4482100</v>
      </c>
      <c r="K277" s="106">
        <v>4482100</v>
      </c>
      <c r="L277" s="35"/>
      <c r="M277" s="35"/>
      <c r="N277" s="36"/>
      <c r="O277" s="38">
        <v>4482100</v>
      </c>
    </row>
    <row r="278" spans="1:17" ht="45" outlineLevel="7" x14ac:dyDescent="0.2">
      <c r="A278" s="99" t="s">
        <v>514</v>
      </c>
      <c r="B278" s="98" t="s">
        <v>896</v>
      </c>
      <c r="C278" s="99" t="s">
        <v>512</v>
      </c>
      <c r="D278" s="98" t="s">
        <v>40</v>
      </c>
      <c r="E278" s="99" t="s">
        <v>171</v>
      </c>
      <c r="F278" s="98" t="s">
        <v>530</v>
      </c>
      <c r="G278" s="99" t="s">
        <v>794</v>
      </c>
      <c r="H278" s="99" t="s">
        <v>423</v>
      </c>
      <c r="I278" s="100">
        <f>I279</f>
        <v>1003900</v>
      </c>
      <c r="J278" s="100">
        <f>J279</f>
        <v>1003900</v>
      </c>
      <c r="K278" s="100">
        <f>K279</f>
        <v>1003900</v>
      </c>
      <c r="L278" s="35"/>
      <c r="M278" s="35"/>
      <c r="N278" s="36"/>
      <c r="O278" s="38"/>
    </row>
    <row r="279" spans="1:17" ht="45" outlineLevel="7" x14ac:dyDescent="0.2">
      <c r="A279" s="99" t="s">
        <v>515</v>
      </c>
      <c r="B279" s="98" t="s">
        <v>897</v>
      </c>
      <c r="C279" s="99" t="s">
        <v>512</v>
      </c>
      <c r="D279" s="98" t="s">
        <v>40</v>
      </c>
      <c r="E279" s="99" t="s">
        <v>171</v>
      </c>
      <c r="F279" s="98" t="s">
        <v>530</v>
      </c>
      <c r="G279" s="99" t="s">
        <v>794</v>
      </c>
      <c r="H279" s="99" t="s">
        <v>476</v>
      </c>
      <c r="I279" s="100">
        <f>SUM(L279:O279)</f>
        <v>1003900</v>
      </c>
      <c r="J279" s="107">
        <v>1003900</v>
      </c>
      <c r="K279" s="106">
        <v>1003900</v>
      </c>
      <c r="L279" s="35"/>
      <c r="M279" s="35"/>
      <c r="N279" s="36"/>
      <c r="O279" s="38">
        <v>1003900</v>
      </c>
      <c r="P279" s="36">
        <v>5486000</v>
      </c>
      <c r="Q279" s="36">
        <v>5486000</v>
      </c>
    </row>
    <row r="280" spans="1:17" ht="30" x14ac:dyDescent="0.2">
      <c r="A280" s="99" t="s">
        <v>516</v>
      </c>
      <c r="B280" s="98" t="s">
        <v>540</v>
      </c>
      <c r="C280" s="99" t="s">
        <v>539</v>
      </c>
      <c r="D280" s="98" t="s">
        <v>224</v>
      </c>
      <c r="E280" s="99" t="s">
        <v>224</v>
      </c>
      <c r="F280" s="98" t="s">
        <v>224</v>
      </c>
      <c r="G280" s="99" t="s">
        <v>224</v>
      </c>
      <c r="H280" s="99" t="s">
        <v>224</v>
      </c>
      <c r="I280" s="100">
        <f>I281+I367</f>
        <v>306918700</v>
      </c>
      <c r="J280" s="105">
        <f>J281+J367</f>
        <v>306118700</v>
      </c>
      <c r="K280" s="105">
        <f>K281+K367</f>
        <v>306118700</v>
      </c>
      <c r="L280" s="35">
        <f t="shared" ref="L280:Q280" si="26">SUM(L281:L384)</f>
        <v>103824500</v>
      </c>
      <c r="M280" s="35">
        <f t="shared" si="26"/>
        <v>0</v>
      </c>
      <c r="N280" s="35">
        <f t="shared" si="26"/>
        <v>0</v>
      </c>
      <c r="O280" s="51">
        <f t="shared" si="26"/>
        <v>203094200</v>
      </c>
      <c r="P280" s="51">
        <f t="shared" si="26"/>
        <v>203094200</v>
      </c>
      <c r="Q280" s="51">
        <f t="shared" si="26"/>
        <v>203094200</v>
      </c>
    </row>
    <row r="281" spans="1:17" ht="15" outlineLevel="1" x14ac:dyDescent="0.2">
      <c r="A281" s="99" t="s">
        <v>517</v>
      </c>
      <c r="B281" s="98" t="s">
        <v>99</v>
      </c>
      <c r="C281" s="99" t="s">
        <v>539</v>
      </c>
      <c r="D281" s="98" t="s">
        <v>235</v>
      </c>
      <c r="E281" s="99" t="s">
        <v>224</v>
      </c>
      <c r="F281" s="98" t="s">
        <v>224</v>
      </c>
      <c r="G281" s="99" t="s">
        <v>224</v>
      </c>
      <c r="H281" s="99" t="s">
        <v>224</v>
      </c>
      <c r="I281" s="100">
        <f>I282+I306+I327+I338</f>
        <v>295361500</v>
      </c>
      <c r="J281" s="105">
        <f>J282+J306+J327+J338</f>
        <v>294561500</v>
      </c>
      <c r="K281" s="105">
        <f>K282+K306+K327+K338</f>
        <v>294561500</v>
      </c>
      <c r="L281" s="35"/>
      <c r="M281" s="35"/>
      <c r="N281" s="36"/>
      <c r="O281" s="37"/>
    </row>
    <row r="282" spans="1:17" ht="15" outlineLevel="2" x14ac:dyDescent="0.2">
      <c r="A282" s="99" t="s">
        <v>518</v>
      </c>
      <c r="B282" s="98" t="s">
        <v>102</v>
      </c>
      <c r="C282" s="99" t="s">
        <v>539</v>
      </c>
      <c r="D282" s="98" t="s">
        <v>235</v>
      </c>
      <c r="E282" s="99" t="s">
        <v>103</v>
      </c>
      <c r="F282" s="98" t="s">
        <v>226</v>
      </c>
      <c r="G282" s="99" t="s">
        <v>224</v>
      </c>
      <c r="H282" s="99" t="s">
        <v>224</v>
      </c>
      <c r="I282" s="100">
        <f t="shared" ref="I282:K283" si="27">I283</f>
        <v>97473500</v>
      </c>
      <c r="J282" s="105">
        <f t="shared" si="27"/>
        <v>96673500</v>
      </c>
      <c r="K282" s="105">
        <f t="shared" si="27"/>
        <v>96673500</v>
      </c>
      <c r="L282" s="35"/>
      <c r="M282" s="35"/>
      <c r="N282" s="36"/>
      <c r="O282" s="37"/>
    </row>
    <row r="283" spans="1:17" ht="30" outlineLevel="4" x14ac:dyDescent="0.2">
      <c r="A283" s="99" t="s">
        <v>520</v>
      </c>
      <c r="B283" s="98" t="s">
        <v>545</v>
      </c>
      <c r="C283" s="99" t="s">
        <v>539</v>
      </c>
      <c r="D283" s="98" t="s">
        <v>235</v>
      </c>
      <c r="E283" s="99" t="s">
        <v>103</v>
      </c>
      <c r="F283" s="98" t="s">
        <v>226</v>
      </c>
      <c r="G283" s="99" t="s">
        <v>768</v>
      </c>
      <c r="H283" s="99" t="s">
        <v>224</v>
      </c>
      <c r="I283" s="100">
        <f t="shared" si="27"/>
        <v>97473500</v>
      </c>
      <c r="J283" s="105">
        <f t="shared" si="27"/>
        <v>96673500</v>
      </c>
      <c r="K283" s="105">
        <f t="shared" si="27"/>
        <v>96673500</v>
      </c>
      <c r="L283" s="35"/>
      <c r="M283" s="35"/>
      <c r="N283" s="36"/>
      <c r="O283" s="37"/>
    </row>
    <row r="284" spans="1:17" ht="60" outlineLevel="5" x14ac:dyDescent="0.2">
      <c r="A284" s="99" t="s">
        <v>521</v>
      </c>
      <c r="B284" s="98" t="s">
        <v>547</v>
      </c>
      <c r="C284" s="99" t="s">
        <v>539</v>
      </c>
      <c r="D284" s="98" t="s">
        <v>235</v>
      </c>
      <c r="E284" s="99" t="s">
        <v>103</v>
      </c>
      <c r="F284" s="98" t="s">
        <v>226</v>
      </c>
      <c r="G284" s="99" t="s">
        <v>769</v>
      </c>
      <c r="H284" s="99" t="s">
        <v>224</v>
      </c>
      <c r="I284" s="100">
        <f>I285+I288+I293+I300+I303</f>
        <v>97473500</v>
      </c>
      <c r="J284" s="100">
        <f>J285+J288+J293+J300+J303</f>
        <v>96673500</v>
      </c>
      <c r="K284" s="100">
        <f>K285+K288+K293+K300+K303</f>
        <v>96673500</v>
      </c>
      <c r="L284" s="35"/>
      <c r="M284" s="35"/>
      <c r="N284" s="36"/>
      <c r="O284" s="37"/>
    </row>
    <row r="285" spans="1:17" ht="270" outlineLevel="5" x14ac:dyDescent="0.2">
      <c r="A285" s="99" t="s">
        <v>522</v>
      </c>
      <c r="B285" s="102" t="s">
        <v>950</v>
      </c>
      <c r="C285" s="99" t="s">
        <v>539</v>
      </c>
      <c r="D285" s="98" t="s">
        <v>235</v>
      </c>
      <c r="E285" s="99"/>
      <c r="F285" s="98" t="s">
        <v>226</v>
      </c>
      <c r="G285" s="99" t="s">
        <v>923</v>
      </c>
      <c r="H285" s="99"/>
      <c r="I285" s="100">
        <f t="shared" ref="I285:K286" si="28">I286</f>
        <v>11454100</v>
      </c>
      <c r="J285" s="100">
        <f t="shared" si="28"/>
        <v>11454100</v>
      </c>
      <c r="K285" s="100">
        <f t="shared" si="28"/>
        <v>11454100</v>
      </c>
      <c r="L285" s="35"/>
      <c r="M285" s="35"/>
      <c r="N285" s="36"/>
      <c r="O285" s="37"/>
    </row>
    <row r="286" spans="1:17" ht="90" outlineLevel="5" x14ac:dyDescent="0.2">
      <c r="A286" s="99" t="s">
        <v>523</v>
      </c>
      <c r="B286" s="103" t="s">
        <v>894</v>
      </c>
      <c r="C286" s="99" t="s">
        <v>539</v>
      </c>
      <c r="D286" s="98" t="s">
        <v>235</v>
      </c>
      <c r="E286" s="99"/>
      <c r="F286" s="98" t="s">
        <v>226</v>
      </c>
      <c r="G286" s="99" t="s">
        <v>923</v>
      </c>
      <c r="H286" s="99" t="s">
        <v>299</v>
      </c>
      <c r="I286" s="100">
        <f t="shared" si="28"/>
        <v>11454100</v>
      </c>
      <c r="J286" s="100">
        <f t="shared" si="28"/>
        <v>11454100</v>
      </c>
      <c r="K286" s="100">
        <f t="shared" si="28"/>
        <v>11454100</v>
      </c>
      <c r="L286" s="35"/>
      <c r="M286" s="35"/>
      <c r="N286" s="36"/>
      <c r="O286" s="37"/>
    </row>
    <row r="287" spans="1:17" ht="30" outlineLevel="5" x14ac:dyDescent="0.2">
      <c r="A287" s="99" t="s">
        <v>524</v>
      </c>
      <c r="B287" s="98" t="s">
        <v>904</v>
      </c>
      <c r="C287" s="99" t="s">
        <v>539</v>
      </c>
      <c r="D287" s="98" t="s">
        <v>235</v>
      </c>
      <c r="E287" s="99"/>
      <c r="F287" s="98" t="s">
        <v>226</v>
      </c>
      <c r="G287" s="99" t="s">
        <v>923</v>
      </c>
      <c r="H287" s="99" t="s">
        <v>314</v>
      </c>
      <c r="I287" s="100">
        <f>SUM(L287:O287)</f>
        <v>11454100</v>
      </c>
      <c r="J287" s="100">
        <v>11454100</v>
      </c>
      <c r="K287" s="100">
        <v>11454100</v>
      </c>
      <c r="L287" s="35"/>
      <c r="M287" s="35"/>
      <c r="N287" s="36"/>
      <c r="O287" s="38">
        <v>11454100</v>
      </c>
      <c r="P287" s="36">
        <v>11454100</v>
      </c>
      <c r="Q287" s="36">
        <v>11454100</v>
      </c>
    </row>
    <row r="288" spans="1:17" ht="270" outlineLevel="6" x14ac:dyDescent="0.2">
      <c r="A288" s="99" t="s">
        <v>525</v>
      </c>
      <c r="B288" s="103" t="s">
        <v>951</v>
      </c>
      <c r="C288" s="99" t="s">
        <v>539</v>
      </c>
      <c r="D288" s="98" t="s">
        <v>235</v>
      </c>
      <c r="E288" s="99" t="s">
        <v>103</v>
      </c>
      <c r="F288" s="98" t="s">
        <v>226</v>
      </c>
      <c r="G288" s="99" t="s">
        <v>774</v>
      </c>
      <c r="H288" s="99" t="s">
        <v>224</v>
      </c>
      <c r="I288" s="100">
        <f>I290+I292</f>
        <v>45596400</v>
      </c>
      <c r="J288" s="100">
        <f>J290+J292</f>
        <v>45596400</v>
      </c>
      <c r="K288" s="100">
        <f>K290+K292</f>
        <v>45596400</v>
      </c>
      <c r="L288" s="35"/>
      <c r="M288" s="35"/>
      <c r="N288" s="36"/>
      <c r="O288" s="37"/>
    </row>
    <row r="289" spans="1:17" ht="90" outlineLevel="6" x14ac:dyDescent="0.2">
      <c r="A289" s="99" t="s">
        <v>527</v>
      </c>
      <c r="B289" s="103" t="s">
        <v>894</v>
      </c>
      <c r="C289" s="99" t="s">
        <v>539</v>
      </c>
      <c r="D289" s="98" t="s">
        <v>235</v>
      </c>
      <c r="E289" s="99" t="s">
        <v>103</v>
      </c>
      <c r="F289" s="98" t="s">
        <v>226</v>
      </c>
      <c r="G289" s="99" t="s">
        <v>774</v>
      </c>
      <c r="H289" s="99" t="s">
        <v>299</v>
      </c>
      <c r="I289" s="100">
        <f>I290</f>
        <v>44799890</v>
      </c>
      <c r="J289" s="100">
        <f>J290</f>
        <v>44799890</v>
      </c>
      <c r="K289" s="100">
        <f>K290</f>
        <v>44799890</v>
      </c>
      <c r="L289" s="35"/>
      <c r="M289" s="35"/>
      <c r="N289" s="36"/>
      <c r="O289" s="37"/>
    </row>
    <row r="290" spans="1:17" ht="30" outlineLevel="7" x14ac:dyDescent="0.2">
      <c r="A290" s="99" t="s">
        <v>528</v>
      </c>
      <c r="B290" s="98" t="s">
        <v>904</v>
      </c>
      <c r="C290" s="99" t="s">
        <v>539</v>
      </c>
      <c r="D290" s="98" t="s">
        <v>235</v>
      </c>
      <c r="E290" s="99" t="s">
        <v>103</v>
      </c>
      <c r="F290" s="98" t="s">
        <v>226</v>
      </c>
      <c r="G290" s="99" t="s">
        <v>774</v>
      </c>
      <c r="H290" s="99" t="s">
        <v>314</v>
      </c>
      <c r="I290" s="100">
        <f>SUM(L290:O290)</f>
        <v>44799890</v>
      </c>
      <c r="J290" s="107">
        <v>44799890</v>
      </c>
      <c r="K290" s="106">
        <v>44799890</v>
      </c>
      <c r="L290" s="35"/>
      <c r="M290" s="35"/>
      <c r="N290" s="36"/>
      <c r="O290" s="38">
        <v>44799890</v>
      </c>
    </row>
    <row r="291" spans="1:17" ht="45" outlineLevel="7" x14ac:dyDescent="0.2">
      <c r="A291" s="99" t="s">
        <v>529</v>
      </c>
      <c r="B291" s="98" t="s">
        <v>896</v>
      </c>
      <c r="C291" s="99" t="s">
        <v>539</v>
      </c>
      <c r="D291" s="98" t="s">
        <v>235</v>
      </c>
      <c r="E291" s="99" t="s">
        <v>103</v>
      </c>
      <c r="F291" s="98" t="s">
        <v>226</v>
      </c>
      <c r="G291" s="99" t="s">
        <v>774</v>
      </c>
      <c r="H291" s="99" t="s">
        <v>423</v>
      </c>
      <c r="I291" s="100">
        <f>I292</f>
        <v>796510</v>
      </c>
      <c r="J291" s="100">
        <f>J292</f>
        <v>796510</v>
      </c>
      <c r="K291" s="100">
        <f>K292</f>
        <v>796510</v>
      </c>
      <c r="L291" s="35"/>
      <c r="M291" s="35"/>
      <c r="N291" s="36"/>
      <c r="O291" s="38"/>
    </row>
    <row r="292" spans="1:17" ht="45" outlineLevel="7" x14ac:dyDescent="0.2">
      <c r="A292" s="99" t="s">
        <v>531</v>
      </c>
      <c r="B292" s="98" t="s">
        <v>897</v>
      </c>
      <c r="C292" s="99" t="s">
        <v>539</v>
      </c>
      <c r="D292" s="98" t="s">
        <v>235</v>
      </c>
      <c r="E292" s="99" t="s">
        <v>103</v>
      </c>
      <c r="F292" s="98" t="s">
        <v>226</v>
      </c>
      <c r="G292" s="99" t="s">
        <v>774</v>
      </c>
      <c r="H292" s="99" t="s">
        <v>476</v>
      </c>
      <c r="I292" s="100">
        <f>SUM(L292:O292)</f>
        <v>796510</v>
      </c>
      <c r="J292" s="107">
        <v>796510</v>
      </c>
      <c r="K292" s="106">
        <v>796510</v>
      </c>
      <c r="L292" s="35"/>
      <c r="M292" s="35"/>
      <c r="N292" s="36"/>
      <c r="O292" s="38">
        <v>796510</v>
      </c>
      <c r="P292" s="36">
        <v>45596400</v>
      </c>
      <c r="Q292" s="36">
        <v>45596400</v>
      </c>
    </row>
    <row r="293" spans="1:17" ht="90" outlineLevel="6" x14ac:dyDescent="0.2">
      <c r="A293" s="99" t="s">
        <v>532</v>
      </c>
      <c r="B293" s="98" t="s">
        <v>558</v>
      </c>
      <c r="C293" s="99" t="s">
        <v>539</v>
      </c>
      <c r="D293" s="98" t="s">
        <v>235</v>
      </c>
      <c r="E293" s="99" t="s">
        <v>103</v>
      </c>
      <c r="F293" s="98" t="s">
        <v>226</v>
      </c>
      <c r="G293" s="99" t="s">
        <v>775</v>
      </c>
      <c r="H293" s="99" t="s">
        <v>224</v>
      </c>
      <c r="I293" s="100">
        <f>I295+I297+I299</f>
        <v>30392000</v>
      </c>
      <c r="J293" s="100">
        <f>J295+J297+J299</f>
        <v>29592000</v>
      </c>
      <c r="K293" s="100">
        <f>K295+K297+K299</f>
        <v>29592000</v>
      </c>
      <c r="L293" s="35"/>
      <c r="M293" s="35"/>
      <c r="N293" s="36"/>
      <c r="O293" s="37"/>
    </row>
    <row r="294" spans="1:17" ht="90" outlineLevel="6" x14ac:dyDescent="0.2">
      <c r="A294" s="99" t="s">
        <v>533</v>
      </c>
      <c r="B294" s="98" t="s">
        <v>894</v>
      </c>
      <c r="C294" s="99" t="s">
        <v>539</v>
      </c>
      <c r="D294" s="98" t="s">
        <v>235</v>
      </c>
      <c r="E294" s="99" t="s">
        <v>103</v>
      </c>
      <c r="F294" s="98" t="s">
        <v>226</v>
      </c>
      <c r="G294" s="99" t="s">
        <v>775</v>
      </c>
      <c r="H294" s="99" t="s">
        <v>299</v>
      </c>
      <c r="I294" s="100">
        <f>I295</f>
        <v>11293000</v>
      </c>
      <c r="J294" s="100">
        <f>J295</f>
        <v>11293000</v>
      </c>
      <c r="K294" s="100">
        <f>K295</f>
        <v>11293000</v>
      </c>
      <c r="L294" s="35"/>
      <c r="M294" s="35"/>
      <c r="N294" s="36"/>
      <c r="O294" s="37"/>
    </row>
    <row r="295" spans="1:17" ht="30" outlineLevel="7" x14ac:dyDescent="0.2">
      <c r="A295" s="99" t="s">
        <v>534</v>
      </c>
      <c r="B295" s="98" t="s">
        <v>904</v>
      </c>
      <c r="C295" s="99" t="s">
        <v>539</v>
      </c>
      <c r="D295" s="98" t="s">
        <v>235</v>
      </c>
      <c r="E295" s="99" t="s">
        <v>103</v>
      </c>
      <c r="F295" s="98" t="s">
        <v>226</v>
      </c>
      <c r="G295" s="99" t="s">
        <v>775</v>
      </c>
      <c r="H295" s="99" t="s">
        <v>314</v>
      </c>
      <c r="I295" s="100">
        <f>SUM(L295:O295)</f>
        <v>11293000</v>
      </c>
      <c r="J295" s="107">
        <v>11293000</v>
      </c>
      <c r="K295" s="106">
        <v>11293000</v>
      </c>
      <c r="L295" s="35">
        <v>11293000</v>
      </c>
      <c r="M295" s="35"/>
      <c r="N295" s="36"/>
      <c r="O295" s="38"/>
    </row>
    <row r="296" spans="1:17" ht="45" outlineLevel="7" x14ac:dyDescent="0.2">
      <c r="A296" s="99" t="s">
        <v>535</v>
      </c>
      <c r="B296" s="98" t="s">
        <v>896</v>
      </c>
      <c r="C296" s="99" t="s">
        <v>539</v>
      </c>
      <c r="D296" s="98" t="s">
        <v>235</v>
      </c>
      <c r="E296" s="99" t="s">
        <v>103</v>
      </c>
      <c r="F296" s="98" t="s">
        <v>226</v>
      </c>
      <c r="G296" s="99" t="s">
        <v>775</v>
      </c>
      <c r="H296" s="99" t="s">
        <v>423</v>
      </c>
      <c r="I296" s="100">
        <f>I297</f>
        <v>19042000</v>
      </c>
      <c r="J296" s="100">
        <f>J297</f>
        <v>18242000</v>
      </c>
      <c r="K296" s="100">
        <f>K297</f>
        <v>18242000</v>
      </c>
      <c r="L296" s="35"/>
      <c r="M296" s="35"/>
      <c r="N296" s="36"/>
      <c r="O296" s="38"/>
    </row>
    <row r="297" spans="1:17" ht="45" outlineLevel="7" x14ac:dyDescent="0.2">
      <c r="A297" s="99" t="s">
        <v>536</v>
      </c>
      <c r="B297" s="98" t="s">
        <v>897</v>
      </c>
      <c r="C297" s="99" t="s">
        <v>539</v>
      </c>
      <c r="D297" s="98" t="s">
        <v>235</v>
      </c>
      <c r="E297" s="99" t="s">
        <v>103</v>
      </c>
      <c r="F297" s="98" t="s">
        <v>226</v>
      </c>
      <c r="G297" s="99" t="s">
        <v>775</v>
      </c>
      <c r="H297" s="99" t="s">
        <v>476</v>
      </c>
      <c r="I297" s="100">
        <f>SUM(L297:O297)</f>
        <v>19042000</v>
      </c>
      <c r="J297" s="107">
        <v>18242000</v>
      </c>
      <c r="K297" s="106">
        <v>18242000</v>
      </c>
      <c r="L297" s="35">
        <v>19042000</v>
      </c>
      <c r="M297" s="35"/>
      <c r="N297" s="36"/>
      <c r="O297" s="38"/>
    </row>
    <row r="298" spans="1:17" ht="15" outlineLevel="7" x14ac:dyDescent="0.2">
      <c r="A298" s="99" t="s">
        <v>537</v>
      </c>
      <c r="B298" s="98" t="s">
        <v>899</v>
      </c>
      <c r="C298" s="99" t="s">
        <v>539</v>
      </c>
      <c r="D298" s="98" t="s">
        <v>235</v>
      </c>
      <c r="E298" s="99" t="s">
        <v>103</v>
      </c>
      <c r="F298" s="98" t="s">
        <v>226</v>
      </c>
      <c r="G298" s="99" t="s">
        <v>775</v>
      </c>
      <c r="H298" s="99" t="s">
        <v>900</v>
      </c>
      <c r="I298" s="100">
        <f>I299</f>
        <v>57000</v>
      </c>
      <c r="J298" s="100">
        <f>J299</f>
        <v>57000</v>
      </c>
      <c r="K298" s="100">
        <f>K299</f>
        <v>57000</v>
      </c>
      <c r="L298" s="35"/>
      <c r="M298" s="35"/>
      <c r="N298" s="36"/>
      <c r="O298" s="38"/>
    </row>
    <row r="299" spans="1:17" ht="15" outlineLevel="7" x14ac:dyDescent="0.2">
      <c r="A299" s="99" t="s">
        <v>538</v>
      </c>
      <c r="B299" s="98" t="s">
        <v>901</v>
      </c>
      <c r="C299" s="99" t="s">
        <v>539</v>
      </c>
      <c r="D299" s="98" t="s">
        <v>235</v>
      </c>
      <c r="E299" s="99" t="s">
        <v>103</v>
      </c>
      <c r="F299" s="98" t="s">
        <v>226</v>
      </c>
      <c r="G299" s="99" t="s">
        <v>775</v>
      </c>
      <c r="H299" s="99" t="s">
        <v>902</v>
      </c>
      <c r="I299" s="100">
        <f>SUM(L299:O299)</f>
        <v>57000</v>
      </c>
      <c r="J299" s="107">
        <v>57000</v>
      </c>
      <c r="K299" s="106">
        <v>57000</v>
      </c>
      <c r="L299" s="35">
        <v>57000</v>
      </c>
      <c r="M299" s="35"/>
      <c r="N299" s="36"/>
      <c r="O299" s="38"/>
    </row>
    <row r="300" spans="1:17" ht="150" outlineLevel="6" x14ac:dyDescent="0.2">
      <c r="A300" s="99" t="s">
        <v>541</v>
      </c>
      <c r="B300" s="103" t="s">
        <v>549</v>
      </c>
      <c r="C300" s="99" t="s">
        <v>539</v>
      </c>
      <c r="D300" s="98" t="s">
        <v>235</v>
      </c>
      <c r="E300" s="99" t="s">
        <v>103</v>
      </c>
      <c r="F300" s="98" t="s">
        <v>226</v>
      </c>
      <c r="G300" s="99" t="s">
        <v>776</v>
      </c>
      <c r="H300" s="99" t="s">
        <v>224</v>
      </c>
      <c r="I300" s="100">
        <f>I302</f>
        <v>5389000</v>
      </c>
      <c r="J300" s="105">
        <f>J302</f>
        <v>5389000</v>
      </c>
      <c r="K300" s="105">
        <f>K302</f>
        <v>5389000</v>
      </c>
      <c r="L300" s="35"/>
      <c r="M300" s="35"/>
      <c r="N300" s="36"/>
      <c r="O300" s="37"/>
    </row>
    <row r="301" spans="1:17" ht="90" outlineLevel="6" x14ac:dyDescent="0.2">
      <c r="A301" s="99" t="s">
        <v>542</v>
      </c>
      <c r="B301" s="103" t="s">
        <v>894</v>
      </c>
      <c r="C301" s="99" t="s">
        <v>539</v>
      </c>
      <c r="D301" s="98" t="s">
        <v>235</v>
      </c>
      <c r="E301" s="99" t="s">
        <v>103</v>
      </c>
      <c r="F301" s="98" t="s">
        <v>226</v>
      </c>
      <c r="G301" s="99" t="s">
        <v>776</v>
      </c>
      <c r="H301" s="99" t="s">
        <v>299</v>
      </c>
      <c r="I301" s="100">
        <f>I302</f>
        <v>5389000</v>
      </c>
      <c r="J301" s="100">
        <f>J302</f>
        <v>5389000</v>
      </c>
      <c r="K301" s="100">
        <f>K302</f>
        <v>5389000</v>
      </c>
      <c r="L301" s="35"/>
      <c r="M301" s="35"/>
      <c r="N301" s="36"/>
      <c r="O301" s="37"/>
    </row>
    <row r="302" spans="1:17" ht="30" outlineLevel="7" x14ac:dyDescent="0.2">
      <c r="A302" s="99" t="s">
        <v>543</v>
      </c>
      <c r="B302" s="98" t="s">
        <v>904</v>
      </c>
      <c r="C302" s="99" t="s">
        <v>539</v>
      </c>
      <c r="D302" s="98" t="s">
        <v>235</v>
      </c>
      <c r="E302" s="99" t="s">
        <v>103</v>
      </c>
      <c r="F302" s="98" t="s">
        <v>226</v>
      </c>
      <c r="G302" s="99" t="s">
        <v>776</v>
      </c>
      <c r="H302" s="99" t="s">
        <v>314</v>
      </c>
      <c r="I302" s="100">
        <f>SUM(L302:O302)</f>
        <v>5389000</v>
      </c>
      <c r="J302" s="107">
        <v>5389000</v>
      </c>
      <c r="K302" s="106">
        <v>5389000</v>
      </c>
      <c r="L302" s="35">
        <v>5389000</v>
      </c>
      <c r="M302" s="35"/>
      <c r="N302" s="36"/>
      <c r="O302" s="38"/>
    </row>
    <row r="303" spans="1:17" ht="120" outlineLevel="6" x14ac:dyDescent="0.2">
      <c r="A303" s="99" t="s">
        <v>544</v>
      </c>
      <c r="B303" s="103" t="s">
        <v>568</v>
      </c>
      <c r="C303" s="99" t="s">
        <v>539</v>
      </c>
      <c r="D303" s="98" t="s">
        <v>235</v>
      </c>
      <c r="E303" s="99" t="s">
        <v>103</v>
      </c>
      <c r="F303" s="98" t="s">
        <v>226</v>
      </c>
      <c r="G303" s="99" t="s">
        <v>778</v>
      </c>
      <c r="H303" s="99" t="s">
        <v>224</v>
      </c>
      <c r="I303" s="100">
        <f>I305</f>
        <v>4642000</v>
      </c>
      <c r="J303" s="100">
        <f>J305</f>
        <v>4642000</v>
      </c>
      <c r="K303" s="100">
        <f>K305</f>
        <v>4642000</v>
      </c>
      <c r="L303" s="35"/>
      <c r="M303" s="35"/>
      <c r="N303" s="36"/>
      <c r="O303" s="37"/>
    </row>
    <row r="304" spans="1:17" ht="45" outlineLevel="6" x14ac:dyDescent="0.2">
      <c r="A304" s="99" t="s">
        <v>546</v>
      </c>
      <c r="B304" s="103" t="s">
        <v>896</v>
      </c>
      <c r="C304" s="99" t="s">
        <v>539</v>
      </c>
      <c r="D304" s="98" t="s">
        <v>235</v>
      </c>
      <c r="E304" s="99" t="s">
        <v>103</v>
      </c>
      <c r="F304" s="98" t="s">
        <v>226</v>
      </c>
      <c r="G304" s="99" t="s">
        <v>778</v>
      </c>
      <c r="H304" s="99" t="s">
        <v>423</v>
      </c>
      <c r="I304" s="100">
        <f>I305</f>
        <v>4642000</v>
      </c>
      <c r="J304" s="100">
        <f>J305</f>
        <v>4642000</v>
      </c>
      <c r="K304" s="100">
        <f>K305</f>
        <v>4642000</v>
      </c>
      <c r="L304" s="35"/>
      <c r="M304" s="35"/>
      <c r="N304" s="36"/>
      <c r="O304" s="37"/>
    </row>
    <row r="305" spans="1:17" ht="45" outlineLevel="7" x14ac:dyDescent="0.2">
      <c r="A305" s="99" t="s">
        <v>548</v>
      </c>
      <c r="B305" s="98" t="s">
        <v>897</v>
      </c>
      <c r="C305" s="99" t="s">
        <v>539</v>
      </c>
      <c r="D305" s="98" t="s">
        <v>235</v>
      </c>
      <c r="E305" s="99" t="s">
        <v>103</v>
      </c>
      <c r="F305" s="98" t="s">
        <v>226</v>
      </c>
      <c r="G305" s="99" t="s">
        <v>778</v>
      </c>
      <c r="H305" s="99" t="s">
        <v>476</v>
      </c>
      <c r="I305" s="100">
        <f>SUM(L305:O305)</f>
        <v>4642000</v>
      </c>
      <c r="J305" s="107">
        <v>4642000</v>
      </c>
      <c r="K305" s="106">
        <v>4642000</v>
      </c>
      <c r="L305" s="35">
        <v>4642000</v>
      </c>
      <c r="M305" s="35"/>
      <c r="N305" s="36"/>
      <c r="O305" s="38"/>
    </row>
    <row r="306" spans="1:17" ht="15" outlineLevel="2" x14ac:dyDescent="0.2">
      <c r="A306" s="99" t="s">
        <v>550</v>
      </c>
      <c r="B306" s="98" t="s">
        <v>105</v>
      </c>
      <c r="C306" s="99" t="s">
        <v>539</v>
      </c>
      <c r="D306" s="98" t="s">
        <v>235</v>
      </c>
      <c r="E306" s="99" t="s">
        <v>106</v>
      </c>
      <c r="F306" s="98" t="s">
        <v>338</v>
      </c>
      <c r="G306" s="99" t="s">
        <v>224</v>
      </c>
      <c r="H306" s="99" t="s">
        <v>224</v>
      </c>
      <c r="I306" s="100">
        <f t="shared" ref="I306:K307" si="29">I307</f>
        <v>182657200</v>
      </c>
      <c r="J306" s="105">
        <f t="shared" si="29"/>
        <v>182657200</v>
      </c>
      <c r="K306" s="105">
        <f t="shared" si="29"/>
        <v>182657200</v>
      </c>
      <c r="L306" s="35"/>
      <c r="M306" s="35"/>
      <c r="N306" s="36"/>
      <c r="O306" s="37"/>
    </row>
    <row r="307" spans="1:17" ht="30" outlineLevel="4" x14ac:dyDescent="0.2">
      <c r="A307" s="99" t="s">
        <v>551</v>
      </c>
      <c r="B307" s="98" t="s">
        <v>545</v>
      </c>
      <c r="C307" s="99" t="s">
        <v>539</v>
      </c>
      <c r="D307" s="98" t="s">
        <v>235</v>
      </c>
      <c r="E307" s="99" t="s">
        <v>106</v>
      </c>
      <c r="F307" s="98" t="s">
        <v>338</v>
      </c>
      <c r="G307" s="99" t="s">
        <v>768</v>
      </c>
      <c r="H307" s="99" t="s">
        <v>224</v>
      </c>
      <c r="I307" s="100">
        <f t="shared" si="29"/>
        <v>182657200</v>
      </c>
      <c r="J307" s="105">
        <f t="shared" si="29"/>
        <v>182657200</v>
      </c>
      <c r="K307" s="105">
        <f t="shared" si="29"/>
        <v>182657200</v>
      </c>
      <c r="L307" s="35"/>
      <c r="M307" s="35"/>
      <c r="N307" s="36"/>
      <c r="O307" s="37"/>
    </row>
    <row r="308" spans="1:17" ht="60" outlineLevel="5" x14ac:dyDescent="0.2">
      <c r="A308" s="99" t="s">
        <v>552</v>
      </c>
      <c r="B308" s="98" t="s">
        <v>547</v>
      </c>
      <c r="C308" s="99" t="s">
        <v>539</v>
      </c>
      <c r="D308" s="98" t="s">
        <v>235</v>
      </c>
      <c r="E308" s="99" t="s">
        <v>106</v>
      </c>
      <c r="F308" s="98" t="s">
        <v>338</v>
      </c>
      <c r="G308" s="99" t="s">
        <v>769</v>
      </c>
      <c r="H308" s="99" t="s">
        <v>224</v>
      </c>
      <c r="I308" s="100">
        <f>I312+I317+I324+I309</f>
        <v>182657200</v>
      </c>
      <c r="J308" s="100">
        <f>J312+J317+J324+J309</f>
        <v>182657200</v>
      </c>
      <c r="K308" s="100">
        <f>K312+K317+K324+K309</f>
        <v>182657200</v>
      </c>
      <c r="L308" s="35"/>
      <c r="M308" s="35"/>
      <c r="N308" s="36"/>
      <c r="O308" s="37"/>
    </row>
    <row r="309" spans="1:17" ht="270" outlineLevel="5" x14ac:dyDescent="0.2">
      <c r="A309" s="99" t="s">
        <v>553</v>
      </c>
      <c r="B309" s="102" t="s">
        <v>948</v>
      </c>
      <c r="C309" s="99" t="s">
        <v>539</v>
      </c>
      <c r="D309" s="98" t="s">
        <v>235</v>
      </c>
      <c r="E309" s="99"/>
      <c r="F309" s="98" t="s">
        <v>338</v>
      </c>
      <c r="G309" s="99" t="s">
        <v>924</v>
      </c>
      <c r="H309" s="99"/>
      <c r="I309" s="100">
        <f>I311</f>
        <v>12476200</v>
      </c>
      <c r="J309" s="100">
        <f>J311</f>
        <v>12476200</v>
      </c>
      <c r="K309" s="100">
        <f>K311</f>
        <v>12476200</v>
      </c>
      <c r="L309" s="35"/>
      <c r="M309" s="35"/>
      <c r="N309" s="36"/>
      <c r="O309" s="37"/>
    </row>
    <row r="310" spans="1:17" ht="90" outlineLevel="5" x14ac:dyDescent="0.2">
      <c r="A310" s="99" t="s">
        <v>554</v>
      </c>
      <c r="B310" s="103" t="s">
        <v>894</v>
      </c>
      <c r="C310" s="99" t="s">
        <v>539</v>
      </c>
      <c r="D310" s="98" t="s">
        <v>235</v>
      </c>
      <c r="E310" s="99"/>
      <c r="F310" s="98" t="s">
        <v>338</v>
      </c>
      <c r="G310" s="99" t="s">
        <v>924</v>
      </c>
      <c r="H310" s="99" t="s">
        <v>299</v>
      </c>
      <c r="I310" s="100">
        <f>I311</f>
        <v>12476200</v>
      </c>
      <c r="J310" s="100">
        <f>J311</f>
        <v>12476200</v>
      </c>
      <c r="K310" s="100">
        <f>K311</f>
        <v>12476200</v>
      </c>
      <c r="L310" s="35"/>
      <c r="M310" s="35"/>
      <c r="N310" s="36"/>
      <c r="O310" s="37"/>
    </row>
    <row r="311" spans="1:17" ht="30" outlineLevel="5" x14ac:dyDescent="0.2">
      <c r="A311" s="99" t="s">
        <v>555</v>
      </c>
      <c r="B311" s="98" t="s">
        <v>904</v>
      </c>
      <c r="C311" s="99" t="s">
        <v>539</v>
      </c>
      <c r="D311" s="98" t="s">
        <v>235</v>
      </c>
      <c r="E311" s="99"/>
      <c r="F311" s="98" t="s">
        <v>338</v>
      </c>
      <c r="G311" s="99" t="s">
        <v>924</v>
      </c>
      <c r="H311" s="99" t="s">
        <v>314</v>
      </c>
      <c r="I311" s="100">
        <f>SUM(L311:O311)</f>
        <v>12476200</v>
      </c>
      <c r="J311" s="105">
        <v>12476200</v>
      </c>
      <c r="K311" s="105">
        <v>12476200</v>
      </c>
      <c r="L311" s="35"/>
      <c r="M311" s="35"/>
      <c r="N311" s="36"/>
      <c r="O311" s="38">
        <v>12476200</v>
      </c>
      <c r="P311" s="36">
        <v>12476200</v>
      </c>
      <c r="Q311" s="36">
        <v>12476200</v>
      </c>
    </row>
    <row r="312" spans="1:17" ht="270" outlineLevel="6" x14ac:dyDescent="0.2">
      <c r="A312" s="99" t="s">
        <v>556</v>
      </c>
      <c r="B312" s="103" t="s">
        <v>947</v>
      </c>
      <c r="C312" s="99" t="s">
        <v>539</v>
      </c>
      <c r="D312" s="98" t="s">
        <v>235</v>
      </c>
      <c r="E312" s="99" t="s">
        <v>106</v>
      </c>
      <c r="F312" s="98" t="s">
        <v>338</v>
      </c>
      <c r="G312" s="99" t="s">
        <v>772</v>
      </c>
      <c r="H312" s="99" t="s">
        <v>224</v>
      </c>
      <c r="I312" s="100">
        <f>I314+I316</f>
        <v>120730200</v>
      </c>
      <c r="J312" s="100">
        <f>J314+J316</f>
        <v>120730200</v>
      </c>
      <c r="K312" s="100">
        <f>K314+K316</f>
        <v>120730200</v>
      </c>
      <c r="L312" s="35"/>
      <c r="M312" s="35"/>
      <c r="N312" s="36"/>
      <c r="O312" s="37"/>
    </row>
    <row r="313" spans="1:17" ht="90" outlineLevel="6" x14ac:dyDescent="0.2">
      <c r="A313" s="99" t="s">
        <v>557</v>
      </c>
      <c r="B313" s="103" t="s">
        <v>894</v>
      </c>
      <c r="C313" s="99" t="s">
        <v>539</v>
      </c>
      <c r="D313" s="98" t="s">
        <v>235</v>
      </c>
      <c r="E313" s="99" t="s">
        <v>106</v>
      </c>
      <c r="F313" s="98" t="s">
        <v>338</v>
      </c>
      <c r="G313" s="99" t="s">
        <v>772</v>
      </c>
      <c r="H313" s="99" t="s">
        <v>299</v>
      </c>
      <c r="I313" s="100">
        <f>I314</f>
        <v>115683700</v>
      </c>
      <c r="J313" s="100">
        <f>J314</f>
        <v>115683700</v>
      </c>
      <c r="K313" s="100">
        <f>K314</f>
        <v>115683700</v>
      </c>
      <c r="L313" s="35"/>
      <c r="M313" s="35"/>
      <c r="N313" s="36"/>
      <c r="O313" s="37"/>
    </row>
    <row r="314" spans="1:17" ht="30" outlineLevel="7" x14ac:dyDescent="0.2">
      <c r="A314" s="99" t="s">
        <v>559</v>
      </c>
      <c r="B314" s="98" t="s">
        <v>904</v>
      </c>
      <c r="C314" s="99" t="s">
        <v>539</v>
      </c>
      <c r="D314" s="98" t="s">
        <v>235</v>
      </c>
      <c r="E314" s="99" t="s">
        <v>106</v>
      </c>
      <c r="F314" s="98" t="s">
        <v>338</v>
      </c>
      <c r="G314" s="99" t="s">
        <v>772</v>
      </c>
      <c r="H314" s="99" t="s">
        <v>314</v>
      </c>
      <c r="I314" s="100">
        <f>SUM(L314:O314)</f>
        <v>115683700</v>
      </c>
      <c r="J314" s="107">
        <v>115683700</v>
      </c>
      <c r="K314" s="106">
        <v>115683700</v>
      </c>
      <c r="L314" s="35"/>
      <c r="M314" s="35"/>
      <c r="N314" s="36"/>
      <c r="O314" s="85">
        <v>115683700</v>
      </c>
      <c r="P314" s="30"/>
      <c r="Q314" s="30"/>
    </row>
    <row r="315" spans="1:17" ht="45" outlineLevel="7" x14ac:dyDescent="0.2">
      <c r="A315" s="99" t="s">
        <v>560</v>
      </c>
      <c r="B315" s="98" t="s">
        <v>896</v>
      </c>
      <c r="C315" s="99" t="s">
        <v>539</v>
      </c>
      <c r="D315" s="98" t="s">
        <v>235</v>
      </c>
      <c r="E315" s="99" t="s">
        <v>106</v>
      </c>
      <c r="F315" s="98" t="s">
        <v>338</v>
      </c>
      <c r="G315" s="99" t="s">
        <v>772</v>
      </c>
      <c r="H315" s="99" t="s">
        <v>423</v>
      </c>
      <c r="I315" s="100">
        <f>I316</f>
        <v>5046500</v>
      </c>
      <c r="J315" s="100">
        <f>J316</f>
        <v>5046500</v>
      </c>
      <c r="K315" s="100">
        <f>K316</f>
        <v>5046500</v>
      </c>
      <c r="L315" s="35"/>
      <c r="M315" s="35"/>
      <c r="N315" s="36"/>
      <c r="O315" s="38"/>
    </row>
    <row r="316" spans="1:17" ht="45" outlineLevel="7" x14ac:dyDescent="0.2">
      <c r="A316" s="99" t="s">
        <v>561</v>
      </c>
      <c r="B316" s="98" t="s">
        <v>897</v>
      </c>
      <c r="C316" s="99" t="s">
        <v>539</v>
      </c>
      <c r="D316" s="98" t="s">
        <v>235</v>
      </c>
      <c r="E316" s="99" t="s">
        <v>106</v>
      </c>
      <c r="F316" s="98" t="s">
        <v>338</v>
      </c>
      <c r="G316" s="99" t="s">
        <v>772</v>
      </c>
      <c r="H316" s="99" t="s">
        <v>476</v>
      </c>
      <c r="I316" s="100">
        <f>SUM(L316:O316)</f>
        <v>5046500</v>
      </c>
      <c r="J316" s="107">
        <v>5046500</v>
      </c>
      <c r="K316" s="106">
        <v>5046500</v>
      </c>
      <c r="L316" s="35"/>
      <c r="M316" s="35"/>
      <c r="N316" s="36"/>
      <c r="O316" s="38">
        <v>5046500</v>
      </c>
      <c r="P316" s="36">
        <v>120730200</v>
      </c>
      <c r="Q316" s="36">
        <v>120730200</v>
      </c>
    </row>
    <row r="317" spans="1:17" ht="90" outlineLevel="6" x14ac:dyDescent="0.2">
      <c r="A317" s="99" t="s">
        <v>562</v>
      </c>
      <c r="B317" s="98" t="s">
        <v>558</v>
      </c>
      <c r="C317" s="99" t="s">
        <v>539</v>
      </c>
      <c r="D317" s="98" t="s">
        <v>235</v>
      </c>
      <c r="E317" s="99" t="s">
        <v>106</v>
      </c>
      <c r="F317" s="98" t="s">
        <v>338</v>
      </c>
      <c r="G317" s="99" t="s">
        <v>775</v>
      </c>
      <c r="H317" s="99" t="s">
        <v>224</v>
      </c>
      <c r="I317" s="100">
        <f>I319+I321+I323</f>
        <v>42121800</v>
      </c>
      <c r="J317" s="100">
        <f>J319+J321+J323</f>
        <v>42121800</v>
      </c>
      <c r="K317" s="100">
        <f>K319+K321+K323</f>
        <v>42121800</v>
      </c>
      <c r="L317" s="35"/>
      <c r="M317" s="35"/>
      <c r="N317" s="36"/>
      <c r="O317" s="37"/>
    </row>
    <row r="318" spans="1:17" ht="90" outlineLevel="6" x14ac:dyDescent="0.2">
      <c r="A318" s="99" t="s">
        <v>563</v>
      </c>
      <c r="B318" s="98" t="s">
        <v>894</v>
      </c>
      <c r="C318" s="99" t="s">
        <v>539</v>
      </c>
      <c r="D318" s="98" t="s">
        <v>235</v>
      </c>
      <c r="E318" s="99" t="s">
        <v>106</v>
      </c>
      <c r="F318" s="98" t="s">
        <v>338</v>
      </c>
      <c r="G318" s="99" t="s">
        <v>775</v>
      </c>
      <c r="H318" s="99" t="s">
        <v>299</v>
      </c>
      <c r="I318" s="100">
        <f>I319</f>
        <v>13810000</v>
      </c>
      <c r="J318" s="100">
        <f>J319</f>
        <v>13810000</v>
      </c>
      <c r="K318" s="100">
        <f>K319</f>
        <v>13810000</v>
      </c>
      <c r="L318" s="35"/>
      <c r="M318" s="35"/>
      <c r="N318" s="36"/>
      <c r="O318" s="37"/>
    </row>
    <row r="319" spans="1:17" ht="30" outlineLevel="7" x14ac:dyDescent="0.2">
      <c r="A319" s="99" t="s">
        <v>564</v>
      </c>
      <c r="B319" s="98" t="s">
        <v>904</v>
      </c>
      <c r="C319" s="99" t="s">
        <v>539</v>
      </c>
      <c r="D319" s="98" t="s">
        <v>235</v>
      </c>
      <c r="E319" s="99" t="s">
        <v>106</v>
      </c>
      <c r="F319" s="98" t="s">
        <v>338</v>
      </c>
      <c r="G319" s="99" t="s">
        <v>775</v>
      </c>
      <c r="H319" s="99" t="s">
        <v>314</v>
      </c>
      <c r="I319" s="100">
        <f>SUM(L319:O319)</f>
        <v>13810000</v>
      </c>
      <c r="J319" s="107">
        <v>13810000</v>
      </c>
      <c r="K319" s="106">
        <v>13810000</v>
      </c>
      <c r="L319" s="35">
        <v>13810000</v>
      </c>
      <c r="M319" s="35"/>
      <c r="N319" s="36"/>
      <c r="O319" s="38"/>
    </row>
    <row r="320" spans="1:17" ht="45" outlineLevel="7" x14ac:dyDescent="0.2">
      <c r="A320" s="99" t="s">
        <v>565</v>
      </c>
      <c r="B320" s="98" t="s">
        <v>896</v>
      </c>
      <c r="C320" s="99" t="s">
        <v>539</v>
      </c>
      <c r="D320" s="98" t="s">
        <v>235</v>
      </c>
      <c r="E320" s="99" t="s">
        <v>106</v>
      </c>
      <c r="F320" s="98" t="s">
        <v>338</v>
      </c>
      <c r="G320" s="99" t="s">
        <v>775</v>
      </c>
      <c r="H320" s="99" t="s">
        <v>423</v>
      </c>
      <c r="I320" s="100">
        <f>I321</f>
        <v>28180800</v>
      </c>
      <c r="J320" s="100">
        <f>J321</f>
        <v>28180800</v>
      </c>
      <c r="K320" s="100">
        <f>K321</f>
        <v>28180800</v>
      </c>
      <c r="L320" s="35"/>
      <c r="M320" s="35"/>
      <c r="N320" s="36"/>
      <c r="O320" s="38"/>
    </row>
    <row r="321" spans="1:17" ht="45" outlineLevel="7" x14ac:dyDescent="0.2">
      <c r="A321" s="99" t="s">
        <v>566</v>
      </c>
      <c r="B321" s="98" t="s">
        <v>897</v>
      </c>
      <c r="C321" s="99" t="s">
        <v>539</v>
      </c>
      <c r="D321" s="98" t="s">
        <v>235</v>
      </c>
      <c r="E321" s="99" t="s">
        <v>106</v>
      </c>
      <c r="F321" s="98" t="s">
        <v>338</v>
      </c>
      <c r="G321" s="99" t="s">
        <v>775</v>
      </c>
      <c r="H321" s="99" t="s">
        <v>476</v>
      </c>
      <c r="I321" s="100">
        <f>SUM(L321:O321)</f>
        <v>28180800</v>
      </c>
      <c r="J321" s="107">
        <v>28180800</v>
      </c>
      <c r="K321" s="106">
        <v>28180800</v>
      </c>
      <c r="L321" s="35">
        <v>28180800</v>
      </c>
      <c r="M321" s="35"/>
      <c r="N321" s="36"/>
      <c r="O321" s="38"/>
    </row>
    <row r="322" spans="1:17" ht="15" outlineLevel="7" x14ac:dyDescent="0.2">
      <c r="A322" s="99" t="s">
        <v>445</v>
      </c>
      <c r="B322" s="98" t="s">
        <v>899</v>
      </c>
      <c r="C322" s="99" t="s">
        <v>539</v>
      </c>
      <c r="D322" s="98" t="s">
        <v>235</v>
      </c>
      <c r="E322" s="99" t="s">
        <v>106</v>
      </c>
      <c r="F322" s="98" t="s">
        <v>338</v>
      </c>
      <c r="G322" s="99" t="s">
        <v>775</v>
      </c>
      <c r="H322" s="99" t="s">
        <v>900</v>
      </c>
      <c r="I322" s="100">
        <f>I323</f>
        <v>131000</v>
      </c>
      <c r="J322" s="100">
        <f>J323</f>
        <v>131000</v>
      </c>
      <c r="K322" s="100">
        <f>K323</f>
        <v>131000</v>
      </c>
      <c r="L322" s="35"/>
      <c r="M322" s="35"/>
      <c r="N322" s="36"/>
      <c r="O322" s="38"/>
    </row>
    <row r="323" spans="1:17" ht="15" outlineLevel="7" x14ac:dyDescent="0.2">
      <c r="A323" s="99" t="s">
        <v>567</v>
      </c>
      <c r="B323" s="98" t="s">
        <v>901</v>
      </c>
      <c r="C323" s="99" t="s">
        <v>539</v>
      </c>
      <c r="D323" s="98" t="s">
        <v>235</v>
      </c>
      <c r="E323" s="99" t="s">
        <v>106</v>
      </c>
      <c r="F323" s="98" t="s">
        <v>338</v>
      </c>
      <c r="G323" s="99" t="s">
        <v>775</v>
      </c>
      <c r="H323" s="99" t="s">
        <v>902</v>
      </c>
      <c r="I323" s="100">
        <f>SUM(L323:O323)</f>
        <v>131000</v>
      </c>
      <c r="J323" s="107">
        <v>131000</v>
      </c>
      <c r="K323" s="106">
        <v>131000</v>
      </c>
      <c r="L323" s="35">
        <v>131000</v>
      </c>
      <c r="M323" s="35"/>
      <c r="N323" s="36"/>
      <c r="O323" s="38"/>
    </row>
    <row r="324" spans="1:17" ht="150" outlineLevel="6" x14ac:dyDescent="0.2">
      <c r="A324" s="99" t="s">
        <v>569</v>
      </c>
      <c r="B324" s="103" t="s">
        <v>549</v>
      </c>
      <c r="C324" s="99" t="s">
        <v>539</v>
      </c>
      <c r="D324" s="98" t="s">
        <v>235</v>
      </c>
      <c r="E324" s="99" t="s">
        <v>106</v>
      </c>
      <c r="F324" s="98" t="s">
        <v>338</v>
      </c>
      <c r="G324" s="99" t="s">
        <v>776</v>
      </c>
      <c r="H324" s="99" t="s">
        <v>224</v>
      </c>
      <c r="I324" s="100">
        <f>I326</f>
        <v>7329000</v>
      </c>
      <c r="J324" s="105">
        <f>J326</f>
        <v>7329000</v>
      </c>
      <c r="K324" s="105">
        <f>K326</f>
        <v>7329000</v>
      </c>
      <c r="L324" s="35"/>
      <c r="M324" s="35"/>
      <c r="N324" s="36"/>
      <c r="O324" s="37"/>
    </row>
    <row r="325" spans="1:17" ht="90" outlineLevel="6" x14ac:dyDescent="0.2">
      <c r="A325" s="99" t="s">
        <v>570</v>
      </c>
      <c r="B325" s="103" t="s">
        <v>894</v>
      </c>
      <c r="C325" s="99" t="s">
        <v>539</v>
      </c>
      <c r="D325" s="98" t="s">
        <v>235</v>
      </c>
      <c r="E325" s="99" t="s">
        <v>106</v>
      </c>
      <c r="F325" s="98" t="s">
        <v>338</v>
      </c>
      <c r="G325" s="99" t="s">
        <v>776</v>
      </c>
      <c r="H325" s="99" t="s">
        <v>299</v>
      </c>
      <c r="I325" s="100">
        <f>I326</f>
        <v>7329000</v>
      </c>
      <c r="J325" s="100">
        <f>J326</f>
        <v>7329000</v>
      </c>
      <c r="K325" s="100">
        <f>K326</f>
        <v>7329000</v>
      </c>
      <c r="L325" s="35"/>
      <c r="M325" s="35"/>
      <c r="N325" s="36"/>
      <c r="O325" s="37"/>
    </row>
    <row r="326" spans="1:17" ht="30" outlineLevel="7" x14ac:dyDescent="0.2">
      <c r="A326" s="99" t="s">
        <v>571</v>
      </c>
      <c r="B326" s="98" t="s">
        <v>904</v>
      </c>
      <c r="C326" s="99" t="s">
        <v>539</v>
      </c>
      <c r="D326" s="98" t="s">
        <v>235</v>
      </c>
      <c r="E326" s="99" t="s">
        <v>106</v>
      </c>
      <c r="F326" s="98" t="s">
        <v>338</v>
      </c>
      <c r="G326" s="99" t="s">
        <v>776</v>
      </c>
      <c r="H326" s="99" t="s">
        <v>314</v>
      </c>
      <c r="I326" s="100">
        <f>SUM(L326:O326)</f>
        <v>7329000</v>
      </c>
      <c r="J326" s="107">
        <v>7329000</v>
      </c>
      <c r="K326" s="106">
        <v>7329000</v>
      </c>
      <c r="L326" s="35">
        <v>7329000</v>
      </c>
      <c r="M326" s="35"/>
      <c r="N326" s="36"/>
      <c r="O326" s="38"/>
    </row>
    <row r="327" spans="1:17" ht="15" outlineLevel="2" x14ac:dyDescent="0.2">
      <c r="A327" s="99" t="s">
        <v>572</v>
      </c>
      <c r="B327" s="98" t="s">
        <v>117</v>
      </c>
      <c r="C327" s="99" t="s">
        <v>539</v>
      </c>
      <c r="D327" s="98" t="s">
        <v>235</v>
      </c>
      <c r="E327" s="99" t="s">
        <v>118</v>
      </c>
      <c r="F327" s="98" t="s">
        <v>235</v>
      </c>
      <c r="G327" s="99" t="s">
        <v>224</v>
      </c>
      <c r="H327" s="99" t="s">
        <v>224</v>
      </c>
      <c r="I327" s="100">
        <f t="shared" ref="I327:K328" si="30">I328</f>
        <v>862000</v>
      </c>
      <c r="J327" s="105">
        <f t="shared" si="30"/>
        <v>862000</v>
      </c>
      <c r="K327" s="105">
        <f t="shared" si="30"/>
        <v>862000</v>
      </c>
      <c r="L327" s="35"/>
      <c r="M327" s="35"/>
      <c r="N327" s="36"/>
      <c r="O327" s="37"/>
    </row>
    <row r="328" spans="1:17" ht="30" outlineLevel="4" x14ac:dyDescent="0.2">
      <c r="A328" s="99" t="s">
        <v>573</v>
      </c>
      <c r="B328" s="98" t="s">
        <v>545</v>
      </c>
      <c r="C328" s="99" t="s">
        <v>539</v>
      </c>
      <c r="D328" s="98" t="s">
        <v>235</v>
      </c>
      <c r="E328" s="99" t="s">
        <v>118</v>
      </c>
      <c r="F328" s="98" t="s">
        <v>235</v>
      </c>
      <c r="G328" s="99" t="s">
        <v>768</v>
      </c>
      <c r="H328" s="99" t="s">
        <v>224</v>
      </c>
      <c r="I328" s="100">
        <f t="shared" si="30"/>
        <v>862000</v>
      </c>
      <c r="J328" s="105">
        <f t="shared" si="30"/>
        <v>862000</v>
      </c>
      <c r="K328" s="105">
        <f t="shared" si="30"/>
        <v>862000</v>
      </c>
      <c r="L328" s="35"/>
      <c r="M328" s="35"/>
      <c r="N328" s="36"/>
      <c r="O328" s="37"/>
    </row>
    <row r="329" spans="1:17" ht="60" outlineLevel="5" x14ac:dyDescent="0.2">
      <c r="A329" s="99" t="s">
        <v>574</v>
      </c>
      <c r="B329" s="98" t="s">
        <v>547</v>
      </c>
      <c r="C329" s="99" t="s">
        <v>539</v>
      </c>
      <c r="D329" s="98" t="s">
        <v>235</v>
      </c>
      <c r="E329" s="99" t="s">
        <v>118</v>
      </c>
      <c r="F329" s="98" t="s">
        <v>235</v>
      </c>
      <c r="G329" s="99" t="s">
        <v>769</v>
      </c>
      <c r="H329" s="99" t="s">
        <v>224</v>
      </c>
      <c r="I329" s="100">
        <f>I330+I333</f>
        <v>862000</v>
      </c>
      <c r="J329" s="100">
        <f>J330+J333</f>
        <v>862000</v>
      </c>
      <c r="K329" s="100">
        <f>K330+K333</f>
        <v>862000</v>
      </c>
      <c r="L329" s="35"/>
      <c r="M329" s="35"/>
      <c r="N329" s="36"/>
      <c r="O329" s="37"/>
    </row>
    <row r="330" spans="1:17" s="49" customFormat="1" ht="180" outlineLevel="6" x14ac:dyDescent="0.2">
      <c r="A330" s="99" t="s">
        <v>575</v>
      </c>
      <c r="B330" s="103" t="s">
        <v>935</v>
      </c>
      <c r="C330" s="109" t="s">
        <v>539</v>
      </c>
      <c r="D330" s="110" t="s">
        <v>235</v>
      </c>
      <c r="E330" s="109" t="s">
        <v>118</v>
      </c>
      <c r="F330" s="110" t="s">
        <v>235</v>
      </c>
      <c r="G330" s="109" t="s">
        <v>777</v>
      </c>
      <c r="H330" s="109" t="s">
        <v>224</v>
      </c>
      <c r="I330" s="111">
        <f>I332</f>
        <v>291000</v>
      </c>
      <c r="J330" s="112">
        <f>J332</f>
        <v>291000</v>
      </c>
      <c r="K330" s="112">
        <f>K332</f>
        <v>291000</v>
      </c>
      <c r="L330" s="47"/>
      <c r="M330" s="47"/>
      <c r="N330" s="48"/>
      <c r="O330" s="46"/>
      <c r="P330" s="48"/>
      <c r="Q330" s="48"/>
    </row>
    <row r="331" spans="1:17" s="49" customFormat="1" ht="30" outlineLevel="6" x14ac:dyDescent="0.2">
      <c r="A331" s="99" t="s">
        <v>576</v>
      </c>
      <c r="B331" s="113" t="s">
        <v>898</v>
      </c>
      <c r="C331" s="109" t="s">
        <v>539</v>
      </c>
      <c r="D331" s="110" t="s">
        <v>235</v>
      </c>
      <c r="E331" s="109" t="s">
        <v>118</v>
      </c>
      <c r="F331" s="110" t="s">
        <v>235</v>
      </c>
      <c r="G331" s="109" t="s">
        <v>777</v>
      </c>
      <c r="H331" s="109" t="s">
        <v>554</v>
      </c>
      <c r="I331" s="111">
        <f>I332</f>
        <v>291000</v>
      </c>
      <c r="J331" s="111">
        <f>J332</f>
        <v>291000</v>
      </c>
      <c r="K331" s="111">
        <f>K332</f>
        <v>291000</v>
      </c>
      <c r="L331" s="47"/>
      <c r="M331" s="47"/>
      <c r="N331" s="48"/>
      <c r="O331" s="46"/>
      <c r="P331" s="48"/>
      <c r="Q331" s="48"/>
    </row>
    <row r="332" spans="1:17" s="49" customFormat="1" ht="30" outlineLevel="7" x14ac:dyDescent="0.2">
      <c r="A332" s="99" t="s">
        <v>453</v>
      </c>
      <c r="B332" s="110" t="s">
        <v>908</v>
      </c>
      <c r="C332" s="109" t="s">
        <v>539</v>
      </c>
      <c r="D332" s="110" t="s">
        <v>235</v>
      </c>
      <c r="E332" s="109" t="s">
        <v>118</v>
      </c>
      <c r="F332" s="110" t="s">
        <v>235</v>
      </c>
      <c r="G332" s="109" t="s">
        <v>777</v>
      </c>
      <c r="H332" s="109" t="s">
        <v>575</v>
      </c>
      <c r="I332" s="111">
        <f>SUM(L332:O332)</f>
        <v>291000</v>
      </c>
      <c r="J332" s="114">
        <v>291000</v>
      </c>
      <c r="K332" s="115">
        <v>291000</v>
      </c>
      <c r="L332" s="47">
        <v>291000</v>
      </c>
      <c r="M332" s="47"/>
      <c r="N332" s="48"/>
      <c r="O332" s="50"/>
      <c r="P332" s="48"/>
      <c r="Q332" s="48"/>
    </row>
    <row r="333" spans="1:17" ht="105" outlineLevel="6" x14ac:dyDescent="0.2">
      <c r="A333" s="99" t="s">
        <v>577</v>
      </c>
      <c r="B333" s="103" t="s">
        <v>972</v>
      </c>
      <c r="C333" s="99" t="s">
        <v>539</v>
      </c>
      <c r="D333" s="98" t="s">
        <v>235</v>
      </c>
      <c r="E333" s="99" t="s">
        <v>118</v>
      </c>
      <c r="F333" s="98" t="s">
        <v>235</v>
      </c>
      <c r="G333" s="99" t="s">
        <v>916</v>
      </c>
      <c r="H333" s="99" t="s">
        <v>224</v>
      </c>
      <c r="I333" s="100">
        <f>I335+I337</f>
        <v>571000</v>
      </c>
      <c r="J333" s="100">
        <f>J335+J337</f>
        <v>571000</v>
      </c>
      <c r="K333" s="100">
        <f>K335+K337</f>
        <v>571000</v>
      </c>
      <c r="L333" s="35"/>
      <c r="M333" s="35"/>
      <c r="N333" s="36"/>
      <c r="O333" s="37"/>
    </row>
    <row r="334" spans="1:17" ht="90" outlineLevel="6" x14ac:dyDescent="0.2">
      <c r="A334" s="99" t="s">
        <v>578</v>
      </c>
      <c r="B334" s="103" t="s">
        <v>894</v>
      </c>
      <c r="C334" s="99" t="s">
        <v>539</v>
      </c>
      <c r="D334" s="98" t="s">
        <v>235</v>
      </c>
      <c r="E334" s="99" t="s">
        <v>118</v>
      </c>
      <c r="F334" s="98" t="s">
        <v>235</v>
      </c>
      <c r="G334" s="99" t="s">
        <v>916</v>
      </c>
      <c r="H334" s="99" t="s">
        <v>299</v>
      </c>
      <c r="I334" s="100">
        <f>I335</f>
        <v>162800</v>
      </c>
      <c r="J334" s="100">
        <f>J335</f>
        <v>162800</v>
      </c>
      <c r="K334" s="100">
        <f>K335</f>
        <v>162800</v>
      </c>
      <c r="L334" s="35"/>
      <c r="M334" s="35"/>
      <c r="N334" s="36"/>
      <c r="O334" s="37"/>
    </row>
    <row r="335" spans="1:17" ht="30" outlineLevel="6" x14ac:dyDescent="0.2">
      <c r="A335" s="99" t="s">
        <v>579</v>
      </c>
      <c r="B335" s="98" t="s">
        <v>904</v>
      </c>
      <c r="C335" s="99" t="s">
        <v>539</v>
      </c>
      <c r="D335" s="98" t="s">
        <v>235</v>
      </c>
      <c r="E335" s="99" t="s">
        <v>118</v>
      </c>
      <c r="F335" s="98" t="s">
        <v>235</v>
      </c>
      <c r="G335" s="99" t="s">
        <v>916</v>
      </c>
      <c r="H335" s="99" t="s">
        <v>314</v>
      </c>
      <c r="I335" s="100">
        <f>SUM(L335:O335)</f>
        <v>162800</v>
      </c>
      <c r="J335" s="105">
        <v>162800</v>
      </c>
      <c r="K335" s="105">
        <v>162800</v>
      </c>
      <c r="L335" s="35">
        <v>162800</v>
      </c>
      <c r="M335" s="35"/>
      <c r="N335" s="36"/>
      <c r="O335" s="37"/>
    </row>
    <row r="336" spans="1:17" ht="45" outlineLevel="6" x14ac:dyDescent="0.2">
      <c r="A336" s="99" t="s">
        <v>580</v>
      </c>
      <c r="B336" s="98" t="s">
        <v>896</v>
      </c>
      <c r="C336" s="99" t="s">
        <v>539</v>
      </c>
      <c r="D336" s="98" t="s">
        <v>235</v>
      </c>
      <c r="E336" s="99" t="s">
        <v>118</v>
      </c>
      <c r="F336" s="98" t="s">
        <v>235</v>
      </c>
      <c r="G336" s="99" t="s">
        <v>916</v>
      </c>
      <c r="H336" s="99" t="s">
        <v>423</v>
      </c>
      <c r="I336" s="100">
        <f>I337</f>
        <v>408200</v>
      </c>
      <c r="J336" s="100">
        <f>J337</f>
        <v>408200</v>
      </c>
      <c r="K336" s="100">
        <f>K337</f>
        <v>408200</v>
      </c>
      <c r="L336" s="35"/>
      <c r="M336" s="35"/>
      <c r="N336" s="36"/>
      <c r="O336" s="37"/>
    </row>
    <row r="337" spans="1:17" ht="45" outlineLevel="7" x14ac:dyDescent="0.2">
      <c r="A337" s="99" t="s">
        <v>581</v>
      </c>
      <c r="B337" s="98" t="s">
        <v>897</v>
      </c>
      <c r="C337" s="99" t="s">
        <v>539</v>
      </c>
      <c r="D337" s="98" t="s">
        <v>235</v>
      </c>
      <c r="E337" s="99" t="s">
        <v>118</v>
      </c>
      <c r="F337" s="98" t="s">
        <v>235</v>
      </c>
      <c r="G337" s="99" t="s">
        <v>916</v>
      </c>
      <c r="H337" s="99" t="s">
        <v>476</v>
      </c>
      <c r="I337" s="100">
        <f>SUM(L337:O337)</f>
        <v>408200</v>
      </c>
      <c r="J337" s="107">
        <v>408200</v>
      </c>
      <c r="K337" s="106">
        <v>408200</v>
      </c>
      <c r="L337" s="35">
        <v>408200</v>
      </c>
      <c r="M337" s="35"/>
      <c r="N337" s="36"/>
      <c r="O337" s="38"/>
    </row>
    <row r="338" spans="1:17" ht="15" outlineLevel="2" x14ac:dyDescent="0.2">
      <c r="A338" s="99" t="s">
        <v>582</v>
      </c>
      <c r="B338" s="98" t="s">
        <v>120</v>
      </c>
      <c r="C338" s="99" t="s">
        <v>539</v>
      </c>
      <c r="D338" s="98" t="s">
        <v>235</v>
      </c>
      <c r="E338" s="99" t="s">
        <v>121</v>
      </c>
      <c r="F338" s="98" t="s">
        <v>260</v>
      </c>
      <c r="G338" s="99" t="s">
        <v>224</v>
      </c>
      <c r="H338" s="99" t="s">
        <v>224</v>
      </c>
      <c r="I338" s="100">
        <f>I339</f>
        <v>14368800</v>
      </c>
      <c r="J338" s="105">
        <f>J339</f>
        <v>14368800</v>
      </c>
      <c r="K338" s="105">
        <f>K339</f>
        <v>14368800</v>
      </c>
      <c r="L338" s="35"/>
      <c r="M338" s="35"/>
      <c r="N338" s="36"/>
      <c r="O338" s="37"/>
    </row>
    <row r="339" spans="1:17" ht="30" outlineLevel="4" x14ac:dyDescent="0.2">
      <c r="A339" s="99" t="s">
        <v>583</v>
      </c>
      <c r="B339" s="98" t="s">
        <v>545</v>
      </c>
      <c r="C339" s="99" t="s">
        <v>539</v>
      </c>
      <c r="D339" s="98" t="s">
        <v>235</v>
      </c>
      <c r="E339" s="99" t="s">
        <v>121</v>
      </c>
      <c r="F339" s="98" t="s">
        <v>260</v>
      </c>
      <c r="G339" s="99" t="s">
        <v>768</v>
      </c>
      <c r="H339" s="99" t="s">
        <v>224</v>
      </c>
      <c r="I339" s="100">
        <f>I340+I346</f>
        <v>14368800</v>
      </c>
      <c r="J339" s="105">
        <f>J340+J346</f>
        <v>14368800</v>
      </c>
      <c r="K339" s="105">
        <f>K340+K346</f>
        <v>14368800</v>
      </c>
      <c r="L339" s="35"/>
      <c r="M339" s="35"/>
      <c r="N339" s="36"/>
      <c r="O339" s="37"/>
    </row>
    <row r="340" spans="1:17" ht="60" outlineLevel="5" x14ac:dyDescent="0.2">
      <c r="A340" s="99" t="s">
        <v>584</v>
      </c>
      <c r="B340" s="98" t="s">
        <v>613</v>
      </c>
      <c r="C340" s="99" t="s">
        <v>539</v>
      </c>
      <c r="D340" s="98" t="s">
        <v>235</v>
      </c>
      <c r="E340" s="99" t="s">
        <v>121</v>
      </c>
      <c r="F340" s="98" t="s">
        <v>260</v>
      </c>
      <c r="G340" s="99" t="s">
        <v>779</v>
      </c>
      <c r="H340" s="99" t="s">
        <v>224</v>
      </c>
      <c r="I340" s="100">
        <f>I341</f>
        <v>1280100</v>
      </c>
      <c r="J340" s="105">
        <f>J341</f>
        <v>1280100</v>
      </c>
      <c r="K340" s="105">
        <f>K341</f>
        <v>1280100</v>
      </c>
      <c r="L340" s="35"/>
      <c r="M340" s="35"/>
      <c r="N340" s="36"/>
      <c r="O340" s="37"/>
    </row>
    <row r="341" spans="1:17" ht="120" outlineLevel="6" x14ac:dyDescent="0.2">
      <c r="A341" s="99" t="s">
        <v>585</v>
      </c>
      <c r="B341" s="103" t="s">
        <v>944</v>
      </c>
      <c r="C341" s="99" t="s">
        <v>539</v>
      </c>
      <c r="D341" s="98" t="s">
        <v>235</v>
      </c>
      <c r="E341" s="99" t="s">
        <v>121</v>
      </c>
      <c r="F341" s="98" t="s">
        <v>260</v>
      </c>
      <c r="G341" s="99" t="s">
        <v>780</v>
      </c>
      <c r="H341" s="99" t="s">
        <v>224</v>
      </c>
      <c r="I341" s="100">
        <f>I343+I345</f>
        <v>1280100</v>
      </c>
      <c r="J341" s="100">
        <f>J343+J345</f>
        <v>1280100</v>
      </c>
      <c r="K341" s="100">
        <f>K343+K345</f>
        <v>1280100</v>
      </c>
      <c r="L341" s="35"/>
      <c r="M341" s="35"/>
      <c r="N341" s="36"/>
      <c r="O341" s="37"/>
    </row>
    <row r="342" spans="1:17" ht="90" outlineLevel="6" x14ac:dyDescent="0.2">
      <c r="A342" s="99" t="s">
        <v>586</v>
      </c>
      <c r="B342" s="103" t="s">
        <v>894</v>
      </c>
      <c r="C342" s="99" t="s">
        <v>539</v>
      </c>
      <c r="D342" s="98" t="s">
        <v>235</v>
      </c>
      <c r="E342" s="99" t="s">
        <v>121</v>
      </c>
      <c r="F342" s="98" t="s">
        <v>260</v>
      </c>
      <c r="G342" s="99" t="s">
        <v>780</v>
      </c>
      <c r="H342" s="99" t="s">
        <v>299</v>
      </c>
      <c r="I342" s="100">
        <f>I343</f>
        <v>833880</v>
      </c>
      <c r="J342" s="100">
        <f>J343</f>
        <v>833880</v>
      </c>
      <c r="K342" s="100">
        <f>K343</f>
        <v>833880</v>
      </c>
      <c r="L342" s="35"/>
      <c r="M342" s="35"/>
      <c r="N342" s="36"/>
      <c r="O342" s="37"/>
    </row>
    <row r="343" spans="1:17" ht="30" outlineLevel="7" x14ac:dyDescent="0.2">
      <c r="A343" s="99" t="s">
        <v>587</v>
      </c>
      <c r="B343" s="98" t="s">
        <v>895</v>
      </c>
      <c r="C343" s="99" t="s">
        <v>539</v>
      </c>
      <c r="D343" s="98" t="s">
        <v>235</v>
      </c>
      <c r="E343" s="99" t="s">
        <v>121</v>
      </c>
      <c r="F343" s="98" t="s">
        <v>260</v>
      </c>
      <c r="G343" s="99" t="s">
        <v>780</v>
      </c>
      <c r="H343" s="99" t="s">
        <v>324</v>
      </c>
      <c r="I343" s="100">
        <f>SUM(L343:O343)</f>
        <v>833880</v>
      </c>
      <c r="J343" s="107">
        <v>833880</v>
      </c>
      <c r="K343" s="106">
        <v>833880</v>
      </c>
      <c r="L343" s="35"/>
      <c r="M343" s="35"/>
      <c r="N343" s="36"/>
      <c r="O343" s="38">
        <v>833880</v>
      </c>
    </row>
    <row r="344" spans="1:17" ht="45" outlineLevel="7" x14ac:dyDescent="0.2">
      <c r="A344" s="99" t="s">
        <v>588</v>
      </c>
      <c r="B344" s="98" t="s">
        <v>896</v>
      </c>
      <c r="C344" s="99" t="s">
        <v>539</v>
      </c>
      <c r="D344" s="98" t="s">
        <v>235</v>
      </c>
      <c r="E344" s="99" t="s">
        <v>121</v>
      </c>
      <c r="F344" s="98" t="s">
        <v>260</v>
      </c>
      <c r="G344" s="99" t="s">
        <v>780</v>
      </c>
      <c r="H344" s="99" t="s">
        <v>423</v>
      </c>
      <c r="I344" s="100">
        <f>I345</f>
        <v>446220</v>
      </c>
      <c r="J344" s="100">
        <f>J345</f>
        <v>446220</v>
      </c>
      <c r="K344" s="100">
        <f>K345</f>
        <v>446220</v>
      </c>
      <c r="L344" s="35"/>
      <c r="M344" s="35"/>
      <c r="N344" s="36"/>
      <c r="O344" s="38"/>
    </row>
    <row r="345" spans="1:17" ht="45" outlineLevel="7" x14ac:dyDescent="0.2">
      <c r="A345" s="99" t="s">
        <v>589</v>
      </c>
      <c r="B345" s="98" t="s">
        <v>897</v>
      </c>
      <c r="C345" s="99" t="s">
        <v>539</v>
      </c>
      <c r="D345" s="98" t="s">
        <v>235</v>
      </c>
      <c r="E345" s="99" t="s">
        <v>121</v>
      </c>
      <c r="F345" s="98" t="s">
        <v>260</v>
      </c>
      <c r="G345" s="99" t="s">
        <v>780</v>
      </c>
      <c r="H345" s="99" t="s">
        <v>476</v>
      </c>
      <c r="I345" s="100">
        <f>SUM(L345:O345)</f>
        <v>446220</v>
      </c>
      <c r="J345" s="107">
        <v>446220</v>
      </c>
      <c r="K345" s="106">
        <v>446220</v>
      </c>
      <c r="L345" s="35"/>
      <c r="M345" s="35"/>
      <c r="N345" s="36"/>
      <c r="O345" s="38">
        <v>446220</v>
      </c>
      <c r="P345" s="36">
        <v>1280100</v>
      </c>
      <c r="Q345" s="36">
        <v>1280100</v>
      </c>
    </row>
    <row r="346" spans="1:17" ht="75" outlineLevel="5" x14ac:dyDescent="0.2">
      <c r="A346" s="99" t="s">
        <v>590</v>
      </c>
      <c r="B346" s="98" t="s">
        <v>619</v>
      </c>
      <c r="C346" s="99" t="s">
        <v>539</v>
      </c>
      <c r="D346" s="98" t="s">
        <v>235</v>
      </c>
      <c r="E346" s="99" t="s">
        <v>121</v>
      </c>
      <c r="F346" s="98" t="s">
        <v>260</v>
      </c>
      <c r="G346" s="99" t="s">
        <v>781</v>
      </c>
      <c r="H346" s="99" t="s">
        <v>224</v>
      </c>
      <c r="I346" s="100">
        <f>I347+I354+I361+I364</f>
        <v>13088700</v>
      </c>
      <c r="J346" s="100">
        <f>J347+J354+J361+J364</f>
        <v>13088700</v>
      </c>
      <c r="K346" s="100">
        <f>K347+K354+K361+K364</f>
        <v>13088700</v>
      </c>
      <c r="L346" s="35"/>
      <c r="M346" s="35"/>
      <c r="N346" s="36"/>
      <c r="O346" s="37"/>
    </row>
    <row r="347" spans="1:17" ht="105" outlineLevel="6" x14ac:dyDescent="0.2">
      <c r="A347" s="99" t="s">
        <v>591</v>
      </c>
      <c r="B347" s="103" t="s">
        <v>621</v>
      </c>
      <c r="C347" s="99" t="s">
        <v>539</v>
      </c>
      <c r="D347" s="98" t="s">
        <v>235</v>
      </c>
      <c r="E347" s="99" t="s">
        <v>121</v>
      </c>
      <c r="F347" s="98" t="s">
        <v>260</v>
      </c>
      <c r="G347" s="99" t="s">
        <v>782</v>
      </c>
      <c r="H347" s="99" t="s">
        <v>224</v>
      </c>
      <c r="I347" s="100">
        <f>I349+I351+I353</f>
        <v>3308700</v>
      </c>
      <c r="J347" s="100">
        <f>J349+J351+J353</f>
        <v>3308700</v>
      </c>
      <c r="K347" s="100">
        <f>K349+K351+K353</f>
        <v>3308700</v>
      </c>
      <c r="L347" s="35"/>
      <c r="M347" s="35"/>
      <c r="N347" s="36"/>
      <c r="O347" s="37"/>
    </row>
    <row r="348" spans="1:17" ht="90" outlineLevel="6" x14ac:dyDescent="0.2">
      <c r="A348" s="99" t="s">
        <v>592</v>
      </c>
      <c r="B348" s="103" t="s">
        <v>894</v>
      </c>
      <c r="C348" s="99" t="s">
        <v>539</v>
      </c>
      <c r="D348" s="98" t="s">
        <v>235</v>
      </c>
      <c r="E348" s="99" t="s">
        <v>121</v>
      </c>
      <c r="F348" s="98" t="s">
        <v>260</v>
      </c>
      <c r="G348" s="99" t="s">
        <v>782</v>
      </c>
      <c r="H348" s="99" t="s">
        <v>299</v>
      </c>
      <c r="I348" s="100">
        <f>I349</f>
        <v>3069700</v>
      </c>
      <c r="J348" s="100">
        <f>J349</f>
        <v>3069700</v>
      </c>
      <c r="K348" s="100">
        <f>K349</f>
        <v>3069700</v>
      </c>
      <c r="L348" s="35"/>
      <c r="M348" s="35"/>
      <c r="N348" s="36"/>
      <c r="O348" s="37"/>
    </row>
    <row r="349" spans="1:17" ht="30" outlineLevel="7" x14ac:dyDescent="0.2">
      <c r="A349" s="99" t="s">
        <v>593</v>
      </c>
      <c r="B349" s="98" t="s">
        <v>895</v>
      </c>
      <c r="C349" s="99" t="s">
        <v>539</v>
      </c>
      <c r="D349" s="98" t="s">
        <v>235</v>
      </c>
      <c r="E349" s="99" t="s">
        <v>121</v>
      </c>
      <c r="F349" s="98" t="s">
        <v>260</v>
      </c>
      <c r="G349" s="99" t="s">
        <v>782</v>
      </c>
      <c r="H349" s="99" t="s">
        <v>324</v>
      </c>
      <c r="I349" s="100">
        <f>SUM(L349:O349)</f>
        <v>3069700</v>
      </c>
      <c r="J349" s="107">
        <v>3069700</v>
      </c>
      <c r="K349" s="106">
        <v>3069700</v>
      </c>
      <c r="L349" s="35">
        <v>3069700</v>
      </c>
      <c r="M349" s="35"/>
      <c r="N349" s="36"/>
      <c r="O349" s="38"/>
    </row>
    <row r="350" spans="1:17" ht="45" outlineLevel="7" x14ac:dyDescent="0.2">
      <c r="A350" s="99" t="s">
        <v>594</v>
      </c>
      <c r="B350" s="98" t="s">
        <v>896</v>
      </c>
      <c r="C350" s="99" t="s">
        <v>539</v>
      </c>
      <c r="D350" s="98" t="s">
        <v>235</v>
      </c>
      <c r="E350" s="99" t="s">
        <v>121</v>
      </c>
      <c r="F350" s="98" t="s">
        <v>260</v>
      </c>
      <c r="G350" s="99" t="s">
        <v>782</v>
      </c>
      <c r="H350" s="99" t="s">
        <v>423</v>
      </c>
      <c r="I350" s="100">
        <f>I351</f>
        <v>236000</v>
      </c>
      <c r="J350" s="100">
        <f>J351</f>
        <v>236000</v>
      </c>
      <c r="K350" s="100">
        <f>K351</f>
        <v>236000</v>
      </c>
      <c r="L350" s="35"/>
      <c r="M350" s="35"/>
      <c r="N350" s="36"/>
      <c r="O350" s="38"/>
    </row>
    <row r="351" spans="1:17" ht="45" outlineLevel="7" x14ac:dyDescent="0.2">
      <c r="A351" s="99" t="s">
        <v>595</v>
      </c>
      <c r="B351" s="98" t="s">
        <v>897</v>
      </c>
      <c r="C351" s="99" t="s">
        <v>539</v>
      </c>
      <c r="D351" s="98" t="s">
        <v>235</v>
      </c>
      <c r="E351" s="99" t="s">
        <v>121</v>
      </c>
      <c r="F351" s="98" t="s">
        <v>260</v>
      </c>
      <c r="G351" s="99" t="s">
        <v>782</v>
      </c>
      <c r="H351" s="99" t="s">
        <v>476</v>
      </c>
      <c r="I351" s="100">
        <f>SUM(L351:O351)</f>
        <v>236000</v>
      </c>
      <c r="J351" s="107">
        <v>236000</v>
      </c>
      <c r="K351" s="106">
        <v>236000</v>
      </c>
      <c r="L351" s="35">
        <v>236000</v>
      </c>
      <c r="M351" s="35"/>
      <c r="N351" s="36"/>
      <c r="O351" s="38"/>
    </row>
    <row r="352" spans="1:17" ht="15" outlineLevel="7" x14ac:dyDescent="0.2">
      <c r="A352" s="99" t="s">
        <v>596</v>
      </c>
      <c r="B352" s="98" t="s">
        <v>899</v>
      </c>
      <c r="C352" s="99" t="s">
        <v>539</v>
      </c>
      <c r="D352" s="98" t="s">
        <v>235</v>
      </c>
      <c r="E352" s="99" t="s">
        <v>121</v>
      </c>
      <c r="F352" s="98" t="s">
        <v>260</v>
      </c>
      <c r="G352" s="99" t="s">
        <v>782</v>
      </c>
      <c r="H352" s="99" t="s">
        <v>900</v>
      </c>
      <c r="I352" s="100">
        <f>I353</f>
        <v>3000</v>
      </c>
      <c r="J352" s="100">
        <f>J353</f>
        <v>3000</v>
      </c>
      <c r="K352" s="100">
        <f>K353</f>
        <v>3000</v>
      </c>
      <c r="L352" s="35"/>
      <c r="M352" s="35"/>
      <c r="N352" s="36"/>
      <c r="O352" s="38"/>
    </row>
    <row r="353" spans="1:15" ht="15" outlineLevel="7" x14ac:dyDescent="0.2">
      <c r="A353" s="99" t="s">
        <v>597</v>
      </c>
      <c r="B353" s="98" t="s">
        <v>901</v>
      </c>
      <c r="C353" s="99" t="s">
        <v>539</v>
      </c>
      <c r="D353" s="98" t="s">
        <v>235</v>
      </c>
      <c r="E353" s="99" t="s">
        <v>121</v>
      </c>
      <c r="F353" s="98" t="s">
        <v>260</v>
      </c>
      <c r="G353" s="99" t="s">
        <v>782</v>
      </c>
      <c r="H353" s="99" t="s">
        <v>902</v>
      </c>
      <c r="I353" s="100">
        <f>SUM(L353:O353)</f>
        <v>3000</v>
      </c>
      <c r="J353" s="107">
        <v>3000</v>
      </c>
      <c r="K353" s="106">
        <v>3000</v>
      </c>
      <c r="L353" s="35">
        <v>3000</v>
      </c>
      <c r="M353" s="35"/>
      <c r="N353" s="36"/>
      <c r="O353" s="38"/>
    </row>
    <row r="354" spans="1:15" ht="105" outlineLevel="6" x14ac:dyDescent="0.2">
      <c r="A354" s="99" t="s">
        <v>598</v>
      </c>
      <c r="B354" s="98" t="s">
        <v>627</v>
      </c>
      <c r="C354" s="99" t="s">
        <v>539</v>
      </c>
      <c r="D354" s="98" t="s">
        <v>235</v>
      </c>
      <c r="E354" s="99" t="s">
        <v>121</v>
      </c>
      <c r="F354" s="98" t="s">
        <v>260</v>
      </c>
      <c r="G354" s="99" t="s">
        <v>783</v>
      </c>
      <c r="H354" s="99" t="s">
        <v>224</v>
      </c>
      <c r="I354" s="100">
        <f>I356+I358+I360</f>
        <v>9586000</v>
      </c>
      <c r="J354" s="100">
        <f>J356+J358+J360</f>
        <v>9586000</v>
      </c>
      <c r="K354" s="100">
        <f>K356+K358+K360</f>
        <v>9586000</v>
      </c>
      <c r="L354" s="35"/>
      <c r="M354" s="35"/>
      <c r="N354" s="36"/>
      <c r="O354" s="37"/>
    </row>
    <row r="355" spans="1:15" ht="90" outlineLevel="6" x14ac:dyDescent="0.2">
      <c r="A355" s="99" t="s">
        <v>599</v>
      </c>
      <c r="B355" s="98" t="s">
        <v>894</v>
      </c>
      <c r="C355" s="99" t="s">
        <v>539</v>
      </c>
      <c r="D355" s="98" t="s">
        <v>235</v>
      </c>
      <c r="E355" s="99" t="s">
        <v>121</v>
      </c>
      <c r="F355" s="98" t="s">
        <v>260</v>
      </c>
      <c r="G355" s="99" t="s">
        <v>783</v>
      </c>
      <c r="H355" s="99" t="s">
        <v>299</v>
      </c>
      <c r="I355" s="100">
        <f>I356</f>
        <v>8470000</v>
      </c>
      <c r="J355" s="100">
        <f>J356</f>
        <v>8470000</v>
      </c>
      <c r="K355" s="100">
        <f>K356</f>
        <v>8470000</v>
      </c>
      <c r="L355" s="35"/>
      <c r="M355" s="35"/>
      <c r="N355" s="36"/>
      <c r="O355" s="37"/>
    </row>
    <row r="356" spans="1:15" ht="30" outlineLevel="7" x14ac:dyDescent="0.2">
      <c r="A356" s="99" t="s">
        <v>600</v>
      </c>
      <c r="B356" s="98" t="s">
        <v>904</v>
      </c>
      <c r="C356" s="99" t="s">
        <v>539</v>
      </c>
      <c r="D356" s="98" t="s">
        <v>235</v>
      </c>
      <c r="E356" s="99" t="s">
        <v>121</v>
      </c>
      <c r="F356" s="98" t="s">
        <v>260</v>
      </c>
      <c r="G356" s="99" t="s">
        <v>783</v>
      </c>
      <c r="H356" s="99" t="s">
        <v>314</v>
      </c>
      <c r="I356" s="100">
        <f>SUM(L356:O356)</f>
        <v>8470000</v>
      </c>
      <c r="J356" s="107">
        <v>8470000</v>
      </c>
      <c r="K356" s="106">
        <v>8470000</v>
      </c>
      <c r="L356" s="35">
        <v>8470000</v>
      </c>
      <c r="M356" s="35"/>
      <c r="N356" s="36"/>
      <c r="O356" s="38"/>
    </row>
    <row r="357" spans="1:15" ht="45" outlineLevel="7" x14ac:dyDescent="0.2">
      <c r="A357" s="99" t="s">
        <v>601</v>
      </c>
      <c r="B357" s="98" t="s">
        <v>896</v>
      </c>
      <c r="C357" s="99" t="s">
        <v>539</v>
      </c>
      <c r="D357" s="98" t="s">
        <v>235</v>
      </c>
      <c r="E357" s="99" t="s">
        <v>121</v>
      </c>
      <c r="F357" s="98" t="s">
        <v>260</v>
      </c>
      <c r="G357" s="99" t="s">
        <v>783</v>
      </c>
      <c r="H357" s="99" t="s">
        <v>423</v>
      </c>
      <c r="I357" s="100">
        <f>I358</f>
        <v>1111000</v>
      </c>
      <c r="J357" s="100">
        <f>J358</f>
        <v>1111000</v>
      </c>
      <c r="K357" s="100">
        <f>K358</f>
        <v>1111000</v>
      </c>
      <c r="L357" s="35"/>
      <c r="M357" s="35"/>
      <c r="N357" s="36"/>
      <c r="O357" s="38"/>
    </row>
    <row r="358" spans="1:15" ht="45" outlineLevel="7" x14ac:dyDescent="0.2">
      <c r="A358" s="99" t="s">
        <v>602</v>
      </c>
      <c r="B358" s="98" t="s">
        <v>897</v>
      </c>
      <c r="C358" s="99" t="s">
        <v>539</v>
      </c>
      <c r="D358" s="98" t="s">
        <v>235</v>
      </c>
      <c r="E358" s="99" t="s">
        <v>121</v>
      </c>
      <c r="F358" s="98" t="s">
        <v>260</v>
      </c>
      <c r="G358" s="99" t="s">
        <v>783</v>
      </c>
      <c r="H358" s="99" t="s">
        <v>476</v>
      </c>
      <c r="I358" s="100">
        <f>SUM(L358:O358)</f>
        <v>1111000</v>
      </c>
      <c r="J358" s="107">
        <v>1111000</v>
      </c>
      <c r="K358" s="106">
        <v>1111000</v>
      </c>
      <c r="L358" s="35">
        <v>1111000</v>
      </c>
      <c r="M358" s="35"/>
      <c r="N358" s="36"/>
      <c r="O358" s="38"/>
    </row>
    <row r="359" spans="1:15" ht="15" outlineLevel="7" x14ac:dyDescent="0.2">
      <c r="A359" s="99" t="s">
        <v>603</v>
      </c>
      <c r="B359" s="98" t="s">
        <v>899</v>
      </c>
      <c r="C359" s="99" t="s">
        <v>539</v>
      </c>
      <c r="D359" s="98" t="s">
        <v>235</v>
      </c>
      <c r="E359" s="99" t="s">
        <v>121</v>
      </c>
      <c r="F359" s="98" t="s">
        <v>260</v>
      </c>
      <c r="G359" s="99" t="s">
        <v>783</v>
      </c>
      <c r="H359" s="99" t="s">
        <v>900</v>
      </c>
      <c r="I359" s="100">
        <f>I360</f>
        <v>5000</v>
      </c>
      <c r="J359" s="100">
        <f>J360</f>
        <v>5000</v>
      </c>
      <c r="K359" s="100">
        <f>K360</f>
        <v>5000</v>
      </c>
      <c r="L359" s="35"/>
      <c r="M359" s="35"/>
      <c r="N359" s="36"/>
      <c r="O359" s="38"/>
    </row>
    <row r="360" spans="1:15" ht="15" outlineLevel="7" x14ac:dyDescent="0.2">
      <c r="A360" s="99" t="s">
        <v>427</v>
      </c>
      <c r="B360" s="98" t="s">
        <v>901</v>
      </c>
      <c r="C360" s="99" t="s">
        <v>539</v>
      </c>
      <c r="D360" s="98" t="s">
        <v>235</v>
      </c>
      <c r="E360" s="99" t="s">
        <v>121</v>
      </c>
      <c r="F360" s="98" t="s">
        <v>260</v>
      </c>
      <c r="G360" s="99" t="s">
        <v>783</v>
      </c>
      <c r="H360" s="99" t="s">
        <v>902</v>
      </c>
      <c r="I360" s="100">
        <f>SUM(L360:O360)</f>
        <v>5000</v>
      </c>
      <c r="J360" s="107">
        <v>5000</v>
      </c>
      <c r="K360" s="106">
        <v>5000</v>
      </c>
      <c r="L360" s="35">
        <v>5000</v>
      </c>
      <c r="M360" s="35"/>
      <c r="N360" s="36"/>
      <c r="O360" s="38"/>
    </row>
    <row r="361" spans="1:15" ht="150" outlineLevel="6" x14ac:dyDescent="0.2">
      <c r="A361" s="99" t="s">
        <v>604</v>
      </c>
      <c r="B361" s="103" t="s">
        <v>633</v>
      </c>
      <c r="C361" s="99" t="s">
        <v>539</v>
      </c>
      <c r="D361" s="98" t="s">
        <v>235</v>
      </c>
      <c r="E361" s="99" t="s">
        <v>121</v>
      </c>
      <c r="F361" s="98" t="s">
        <v>260</v>
      </c>
      <c r="G361" s="99" t="s">
        <v>784</v>
      </c>
      <c r="H361" s="99" t="s">
        <v>224</v>
      </c>
      <c r="I361" s="100">
        <f>I363</f>
        <v>124000</v>
      </c>
      <c r="J361" s="105">
        <f>J363</f>
        <v>124000</v>
      </c>
      <c r="K361" s="105">
        <f>K363</f>
        <v>124000</v>
      </c>
      <c r="L361" s="35"/>
      <c r="M361" s="35"/>
      <c r="N361" s="36"/>
      <c r="O361" s="37"/>
    </row>
    <row r="362" spans="1:15" ht="90" outlineLevel="6" x14ac:dyDescent="0.2">
      <c r="A362" s="99" t="s">
        <v>605</v>
      </c>
      <c r="B362" s="103" t="s">
        <v>894</v>
      </c>
      <c r="C362" s="99" t="s">
        <v>539</v>
      </c>
      <c r="D362" s="98" t="s">
        <v>235</v>
      </c>
      <c r="E362" s="99" t="s">
        <v>121</v>
      </c>
      <c r="F362" s="98" t="s">
        <v>260</v>
      </c>
      <c r="G362" s="99" t="s">
        <v>784</v>
      </c>
      <c r="H362" s="99" t="s">
        <v>299</v>
      </c>
      <c r="I362" s="100">
        <f>I363</f>
        <v>124000</v>
      </c>
      <c r="J362" s="100">
        <f>J363</f>
        <v>124000</v>
      </c>
      <c r="K362" s="100">
        <f>K363</f>
        <v>124000</v>
      </c>
      <c r="L362" s="35"/>
      <c r="M362" s="35"/>
      <c r="N362" s="36"/>
      <c r="O362" s="37"/>
    </row>
    <row r="363" spans="1:15" ht="30" outlineLevel="7" x14ac:dyDescent="0.2">
      <c r="A363" s="99" t="s">
        <v>606</v>
      </c>
      <c r="B363" s="98" t="s">
        <v>904</v>
      </c>
      <c r="C363" s="99" t="s">
        <v>539</v>
      </c>
      <c r="D363" s="98" t="s">
        <v>235</v>
      </c>
      <c r="E363" s="99" t="s">
        <v>121</v>
      </c>
      <c r="F363" s="98" t="s">
        <v>260</v>
      </c>
      <c r="G363" s="99" t="s">
        <v>784</v>
      </c>
      <c r="H363" s="99" t="s">
        <v>314</v>
      </c>
      <c r="I363" s="100">
        <f>SUM(L363:O363)</f>
        <v>124000</v>
      </c>
      <c r="J363" s="107">
        <v>124000</v>
      </c>
      <c r="K363" s="106">
        <v>124000</v>
      </c>
      <c r="L363" s="35">
        <v>124000</v>
      </c>
      <c r="M363" s="35"/>
      <c r="N363" s="36"/>
      <c r="O363" s="38"/>
    </row>
    <row r="364" spans="1:15" ht="105" outlineLevel="6" x14ac:dyDescent="0.2">
      <c r="A364" s="99" t="s">
        <v>607</v>
      </c>
      <c r="B364" s="98" t="s">
        <v>636</v>
      </c>
      <c r="C364" s="99" t="s">
        <v>539</v>
      </c>
      <c r="D364" s="98" t="s">
        <v>235</v>
      </c>
      <c r="E364" s="99" t="s">
        <v>121</v>
      </c>
      <c r="F364" s="98" t="s">
        <v>260</v>
      </c>
      <c r="G364" s="99" t="s">
        <v>785</v>
      </c>
      <c r="H364" s="99" t="s">
        <v>224</v>
      </c>
      <c r="I364" s="100">
        <f>I366</f>
        <v>70000</v>
      </c>
      <c r="J364" s="105">
        <f>J366</f>
        <v>70000</v>
      </c>
      <c r="K364" s="105">
        <f>K366</f>
        <v>70000</v>
      </c>
      <c r="L364" s="35"/>
      <c r="M364" s="35"/>
      <c r="N364" s="36"/>
      <c r="O364" s="37"/>
    </row>
    <row r="365" spans="1:15" ht="45" outlineLevel="6" x14ac:dyDescent="0.2">
      <c r="A365" s="99" t="s">
        <v>608</v>
      </c>
      <c r="B365" s="98" t="s">
        <v>896</v>
      </c>
      <c r="C365" s="99" t="s">
        <v>539</v>
      </c>
      <c r="D365" s="98" t="s">
        <v>235</v>
      </c>
      <c r="E365" s="99" t="s">
        <v>121</v>
      </c>
      <c r="F365" s="98" t="s">
        <v>260</v>
      </c>
      <c r="G365" s="99" t="s">
        <v>785</v>
      </c>
      <c r="H365" s="99" t="s">
        <v>423</v>
      </c>
      <c r="I365" s="100">
        <f>I366</f>
        <v>70000</v>
      </c>
      <c r="J365" s="100">
        <f>J366</f>
        <v>70000</v>
      </c>
      <c r="K365" s="100">
        <f>K366</f>
        <v>70000</v>
      </c>
      <c r="L365" s="35"/>
      <c r="M365" s="35"/>
      <c r="N365" s="36"/>
      <c r="O365" s="37"/>
    </row>
    <row r="366" spans="1:15" ht="45" outlineLevel="7" x14ac:dyDescent="0.2">
      <c r="A366" s="99" t="s">
        <v>609</v>
      </c>
      <c r="B366" s="98" t="s">
        <v>897</v>
      </c>
      <c r="C366" s="99" t="s">
        <v>539</v>
      </c>
      <c r="D366" s="98" t="s">
        <v>235</v>
      </c>
      <c r="E366" s="99" t="s">
        <v>121</v>
      </c>
      <c r="F366" s="98" t="s">
        <v>260</v>
      </c>
      <c r="G366" s="99" t="s">
        <v>785</v>
      </c>
      <c r="H366" s="99" t="s">
        <v>476</v>
      </c>
      <c r="I366" s="100">
        <f>SUM(L366:O366)</f>
        <v>70000</v>
      </c>
      <c r="J366" s="107">
        <v>70000</v>
      </c>
      <c r="K366" s="106">
        <v>70000</v>
      </c>
      <c r="L366" s="35">
        <v>70000</v>
      </c>
      <c r="M366" s="35"/>
      <c r="N366" s="36"/>
      <c r="O366" s="38"/>
    </row>
    <row r="367" spans="1:15" ht="15" outlineLevel="1" x14ac:dyDescent="0.2">
      <c r="A367" s="99" t="s">
        <v>610</v>
      </c>
      <c r="B367" s="98" t="s">
        <v>155</v>
      </c>
      <c r="C367" s="99" t="s">
        <v>539</v>
      </c>
      <c r="D367" s="98" t="s">
        <v>40</v>
      </c>
      <c r="E367" s="99" t="s">
        <v>224</v>
      </c>
      <c r="F367" s="98" t="s">
        <v>224</v>
      </c>
      <c r="G367" s="99" t="s">
        <v>224</v>
      </c>
      <c r="H367" s="99" t="s">
        <v>224</v>
      </c>
      <c r="I367" s="100">
        <f>I368+I377</f>
        <v>11557200</v>
      </c>
      <c r="J367" s="105">
        <f>J368+J377</f>
        <v>11557200</v>
      </c>
      <c r="K367" s="105">
        <f>K368+K377</f>
        <v>11557200</v>
      </c>
      <c r="L367" s="35"/>
      <c r="M367" s="35"/>
      <c r="N367" s="36"/>
      <c r="O367" s="37"/>
    </row>
    <row r="368" spans="1:15" ht="15" outlineLevel="2" x14ac:dyDescent="0.2">
      <c r="A368" s="99" t="s">
        <v>611</v>
      </c>
      <c r="B368" s="98" t="s">
        <v>164</v>
      </c>
      <c r="C368" s="99" t="s">
        <v>539</v>
      </c>
      <c r="D368" s="98" t="s">
        <v>40</v>
      </c>
      <c r="E368" s="99" t="s">
        <v>165</v>
      </c>
      <c r="F368" s="98" t="s">
        <v>258</v>
      </c>
      <c r="G368" s="99" t="s">
        <v>224</v>
      </c>
      <c r="H368" s="99" t="s">
        <v>224</v>
      </c>
      <c r="I368" s="100">
        <f t="shared" ref="I368:K369" si="31">I369</f>
        <v>10923700</v>
      </c>
      <c r="J368" s="105">
        <f t="shared" si="31"/>
        <v>10923700</v>
      </c>
      <c r="K368" s="105">
        <f t="shared" si="31"/>
        <v>10923700</v>
      </c>
      <c r="L368" s="35"/>
      <c r="M368" s="35"/>
      <c r="N368" s="36"/>
      <c r="O368" s="37"/>
    </row>
    <row r="369" spans="1:17" ht="30" outlineLevel="4" x14ac:dyDescent="0.2">
      <c r="A369" s="99" t="s">
        <v>612</v>
      </c>
      <c r="B369" s="98" t="s">
        <v>545</v>
      </c>
      <c r="C369" s="99" t="s">
        <v>539</v>
      </c>
      <c r="D369" s="98" t="s">
        <v>40</v>
      </c>
      <c r="E369" s="99" t="s">
        <v>165</v>
      </c>
      <c r="F369" s="98" t="s">
        <v>258</v>
      </c>
      <c r="G369" s="99" t="s">
        <v>768</v>
      </c>
      <c r="H369" s="99" t="s">
        <v>224</v>
      </c>
      <c r="I369" s="100">
        <f t="shared" si="31"/>
        <v>10923700</v>
      </c>
      <c r="J369" s="105">
        <f t="shared" si="31"/>
        <v>10923700</v>
      </c>
      <c r="K369" s="105">
        <f t="shared" si="31"/>
        <v>10923700</v>
      </c>
      <c r="L369" s="35"/>
      <c r="M369" s="35"/>
      <c r="N369" s="36"/>
      <c r="O369" s="37"/>
    </row>
    <row r="370" spans="1:17" ht="60" outlineLevel="5" x14ac:dyDescent="0.2">
      <c r="A370" s="99" t="s">
        <v>614</v>
      </c>
      <c r="B370" s="98" t="s">
        <v>547</v>
      </c>
      <c r="C370" s="99" t="s">
        <v>539</v>
      </c>
      <c r="D370" s="98" t="s">
        <v>40</v>
      </c>
      <c r="E370" s="99" t="s">
        <v>165</v>
      </c>
      <c r="F370" s="98" t="s">
        <v>258</v>
      </c>
      <c r="G370" s="99" t="s">
        <v>769</v>
      </c>
      <c r="H370" s="99" t="s">
        <v>224</v>
      </c>
      <c r="I370" s="100">
        <f>I371+I374</f>
        <v>10923700</v>
      </c>
      <c r="J370" s="105">
        <f>J371+J374</f>
        <v>10923700</v>
      </c>
      <c r="K370" s="105">
        <f>K371+K374</f>
        <v>10923700</v>
      </c>
      <c r="L370" s="35"/>
      <c r="M370" s="35"/>
      <c r="N370" s="36"/>
      <c r="O370" s="37"/>
    </row>
    <row r="371" spans="1:17" ht="225" outlineLevel="6" x14ac:dyDescent="0.2">
      <c r="A371" s="99" t="s">
        <v>615</v>
      </c>
      <c r="B371" s="103" t="s">
        <v>945</v>
      </c>
      <c r="C371" s="99" t="s">
        <v>539</v>
      </c>
      <c r="D371" s="98" t="s">
        <v>40</v>
      </c>
      <c r="E371" s="99" t="s">
        <v>165</v>
      </c>
      <c r="F371" s="98" t="s">
        <v>258</v>
      </c>
      <c r="G371" s="99" t="s">
        <v>770</v>
      </c>
      <c r="H371" s="99" t="s">
        <v>224</v>
      </c>
      <c r="I371" s="100">
        <f>I373</f>
        <v>31300</v>
      </c>
      <c r="J371" s="105">
        <f>J373</f>
        <v>31300</v>
      </c>
      <c r="K371" s="105">
        <f>K373</f>
        <v>31300</v>
      </c>
      <c r="L371" s="35"/>
      <c r="M371" s="35"/>
      <c r="N371" s="36"/>
      <c r="O371" s="37"/>
    </row>
    <row r="372" spans="1:17" ht="45" outlineLevel="6" x14ac:dyDescent="0.2">
      <c r="A372" s="99" t="s">
        <v>616</v>
      </c>
      <c r="B372" s="103" t="s">
        <v>896</v>
      </c>
      <c r="C372" s="99" t="s">
        <v>539</v>
      </c>
      <c r="D372" s="98" t="s">
        <v>40</v>
      </c>
      <c r="E372" s="99" t="s">
        <v>165</v>
      </c>
      <c r="F372" s="98" t="s">
        <v>258</v>
      </c>
      <c r="G372" s="99" t="s">
        <v>770</v>
      </c>
      <c r="H372" s="99" t="s">
        <v>423</v>
      </c>
      <c r="I372" s="100">
        <f>I373</f>
        <v>31300</v>
      </c>
      <c r="J372" s="100">
        <f>J373</f>
        <v>31300</v>
      </c>
      <c r="K372" s="100">
        <f>K373</f>
        <v>31300</v>
      </c>
      <c r="L372" s="35"/>
      <c r="M372" s="35"/>
      <c r="N372" s="36"/>
      <c r="O372" s="37"/>
    </row>
    <row r="373" spans="1:17" ht="45" outlineLevel="7" x14ac:dyDescent="0.2">
      <c r="A373" s="99" t="s">
        <v>617</v>
      </c>
      <c r="B373" s="98" t="s">
        <v>897</v>
      </c>
      <c r="C373" s="99" t="s">
        <v>539</v>
      </c>
      <c r="D373" s="98" t="s">
        <v>40</v>
      </c>
      <c r="E373" s="99" t="s">
        <v>165</v>
      </c>
      <c r="F373" s="98" t="s">
        <v>258</v>
      </c>
      <c r="G373" s="99" t="s">
        <v>770</v>
      </c>
      <c r="H373" s="99" t="s">
        <v>476</v>
      </c>
      <c r="I373" s="100">
        <f>SUM(L373:O373)</f>
        <v>31300</v>
      </c>
      <c r="J373" s="107">
        <v>31300</v>
      </c>
      <c r="K373" s="106">
        <v>31300</v>
      </c>
      <c r="L373" s="35"/>
      <c r="M373" s="35"/>
      <c r="N373" s="36"/>
      <c r="O373" s="38">
        <v>31300</v>
      </c>
      <c r="P373" s="36">
        <v>31300</v>
      </c>
      <c r="Q373" s="36">
        <v>31300</v>
      </c>
    </row>
    <row r="374" spans="1:17" ht="150" outlineLevel="6" x14ac:dyDescent="0.2">
      <c r="A374" s="99" t="s">
        <v>618</v>
      </c>
      <c r="B374" s="103" t="s">
        <v>949</v>
      </c>
      <c r="C374" s="99" t="s">
        <v>539</v>
      </c>
      <c r="D374" s="98" t="s">
        <v>40</v>
      </c>
      <c r="E374" s="99" t="s">
        <v>165</v>
      </c>
      <c r="F374" s="98" t="s">
        <v>258</v>
      </c>
      <c r="G374" s="99" t="s">
        <v>773</v>
      </c>
      <c r="H374" s="99" t="s">
        <v>224</v>
      </c>
      <c r="I374" s="100">
        <f>I376</f>
        <v>10892400</v>
      </c>
      <c r="J374" s="105">
        <f>J376</f>
        <v>10892400</v>
      </c>
      <c r="K374" s="105">
        <f>K376</f>
        <v>10892400</v>
      </c>
      <c r="L374" s="35"/>
      <c r="M374" s="35"/>
      <c r="N374" s="36"/>
      <c r="O374" s="37"/>
    </row>
    <row r="375" spans="1:17" ht="45" outlineLevel="6" x14ac:dyDescent="0.2">
      <c r="A375" s="99" t="s">
        <v>620</v>
      </c>
      <c r="B375" s="103" t="s">
        <v>896</v>
      </c>
      <c r="C375" s="99" t="s">
        <v>539</v>
      </c>
      <c r="D375" s="98" t="s">
        <v>40</v>
      </c>
      <c r="E375" s="99" t="s">
        <v>165</v>
      </c>
      <c r="F375" s="98" t="s">
        <v>258</v>
      </c>
      <c r="G375" s="99" t="s">
        <v>773</v>
      </c>
      <c r="H375" s="99" t="s">
        <v>423</v>
      </c>
      <c r="I375" s="100">
        <f>I376</f>
        <v>10892400</v>
      </c>
      <c r="J375" s="100">
        <f>J376</f>
        <v>10892400</v>
      </c>
      <c r="K375" s="100">
        <f>K376</f>
        <v>10892400</v>
      </c>
      <c r="L375" s="35"/>
      <c r="M375" s="35"/>
      <c r="N375" s="36"/>
      <c r="O375" s="37"/>
    </row>
    <row r="376" spans="1:17" ht="45" outlineLevel="7" x14ac:dyDescent="0.2">
      <c r="A376" s="99" t="s">
        <v>622</v>
      </c>
      <c r="B376" s="98" t="s">
        <v>897</v>
      </c>
      <c r="C376" s="99" t="s">
        <v>539</v>
      </c>
      <c r="D376" s="98" t="s">
        <v>40</v>
      </c>
      <c r="E376" s="99" t="s">
        <v>165</v>
      </c>
      <c r="F376" s="98" t="s">
        <v>258</v>
      </c>
      <c r="G376" s="99" t="s">
        <v>773</v>
      </c>
      <c r="H376" s="99" t="s">
        <v>476</v>
      </c>
      <c r="I376" s="100">
        <f>SUM(L376:O376)</f>
        <v>10892400</v>
      </c>
      <c r="J376" s="107">
        <v>10892400</v>
      </c>
      <c r="K376" s="106">
        <v>10892400</v>
      </c>
      <c r="L376" s="35"/>
      <c r="M376" s="35"/>
      <c r="N376" s="36"/>
      <c r="O376" s="38">
        <v>10892400</v>
      </c>
      <c r="P376" s="36">
        <v>10892400</v>
      </c>
      <c r="Q376" s="36">
        <v>10892400</v>
      </c>
    </row>
    <row r="377" spans="1:17" ht="15" outlineLevel="2" x14ac:dyDescent="0.2">
      <c r="A377" s="99" t="s">
        <v>623</v>
      </c>
      <c r="B377" s="98" t="s">
        <v>167</v>
      </c>
      <c r="C377" s="99" t="s">
        <v>539</v>
      </c>
      <c r="D377" s="98" t="s">
        <v>40</v>
      </c>
      <c r="E377" s="99" t="s">
        <v>168</v>
      </c>
      <c r="F377" s="98" t="s">
        <v>227</v>
      </c>
      <c r="G377" s="99" t="s">
        <v>224</v>
      </c>
      <c r="H377" s="99" t="s">
        <v>224</v>
      </c>
      <c r="I377" s="100">
        <f t="shared" ref="I377:K379" si="32">I378</f>
        <v>633500</v>
      </c>
      <c r="J377" s="105">
        <f t="shared" si="32"/>
        <v>633500</v>
      </c>
      <c r="K377" s="105">
        <f t="shared" si="32"/>
        <v>633500</v>
      </c>
      <c r="L377" s="35"/>
      <c r="M377" s="35"/>
      <c r="N377" s="36"/>
      <c r="O377" s="37"/>
    </row>
    <row r="378" spans="1:17" ht="30" outlineLevel="4" x14ac:dyDescent="0.2">
      <c r="A378" s="99" t="s">
        <v>624</v>
      </c>
      <c r="B378" s="98" t="s">
        <v>545</v>
      </c>
      <c r="C378" s="99" t="s">
        <v>539</v>
      </c>
      <c r="D378" s="98" t="s">
        <v>40</v>
      </c>
      <c r="E378" s="99" t="s">
        <v>168</v>
      </c>
      <c r="F378" s="98" t="s">
        <v>227</v>
      </c>
      <c r="G378" s="99" t="s">
        <v>768</v>
      </c>
      <c r="H378" s="99" t="s">
        <v>224</v>
      </c>
      <c r="I378" s="100">
        <f t="shared" si="32"/>
        <v>633500</v>
      </c>
      <c r="J378" s="105">
        <f t="shared" si="32"/>
        <v>633500</v>
      </c>
      <c r="K378" s="105">
        <f t="shared" si="32"/>
        <v>633500</v>
      </c>
      <c r="L378" s="35"/>
      <c r="M378" s="35"/>
      <c r="N378" s="36"/>
      <c r="O378" s="37"/>
    </row>
    <row r="379" spans="1:17" ht="60" outlineLevel="5" x14ac:dyDescent="0.2">
      <c r="A379" s="99" t="s">
        <v>625</v>
      </c>
      <c r="B379" s="98" t="s">
        <v>547</v>
      </c>
      <c r="C379" s="99" t="s">
        <v>539</v>
      </c>
      <c r="D379" s="98" t="s">
        <v>40</v>
      </c>
      <c r="E379" s="99" t="s">
        <v>168</v>
      </c>
      <c r="F379" s="98" t="s">
        <v>227</v>
      </c>
      <c r="G379" s="99" t="s">
        <v>769</v>
      </c>
      <c r="H379" s="99" t="s">
        <v>224</v>
      </c>
      <c r="I379" s="100">
        <f t="shared" si="32"/>
        <v>633500</v>
      </c>
      <c r="J379" s="105">
        <f t="shared" si="32"/>
        <v>633500</v>
      </c>
      <c r="K379" s="105">
        <f t="shared" si="32"/>
        <v>633500</v>
      </c>
      <c r="L379" s="35"/>
      <c r="M379" s="35"/>
      <c r="N379" s="36"/>
      <c r="O379" s="37"/>
    </row>
    <row r="380" spans="1:17" ht="150" outlineLevel="6" x14ac:dyDescent="0.2">
      <c r="A380" s="99" t="s">
        <v>626</v>
      </c>
      <c r="B380" s="103" t="s">
        <v>946</v>
      </c>
      <c r="C380" s="99" t="s">
        <v>539</v>
      </c>
      <c r="D380" s="98" t="s">
        <v>40</v>
      </c>
      <c r="E380" s="99" t="s">
        <v>168</v>
      </c>
      <c r="F380" s="98" t="s">
        <v>227</v>
      </c>
      <c r="G380" s="99" t="s">
        <v>771</v>
      </c>
      <c r="H380" s="99" t="s">
        <v>224</v>
      </c>
      <c r="I380" s="100">
        <f>I382+I384</f>
        <v>633500</v>
      </c>
      <c r="J380" s="100">
        <f>J382+J384</f>
        <v>633500</v>
      </c>
      <c r="K380" s="100">
        <f>K382+K384</f>
        <v>633500</v>
      </c>
      <c r="L380" s="35"/>
      <c r="M380" s="35"/>
      <c r="N380" s="36"/>
      <c r="O380" s="37"/>
    </row>
    <row r="381" spans="1:17" ht="45" outlineLevel="6" x14ac:dyDescent="0.2">
      <c r="A381" s="99" t="s">
        <v>628</v>
      </c>
      <c r="B381" s="103" t="s">
        <v>896</v>
      </c>
      <c r="C381" s="99" t="s">
        <v>539</v>
      </c>
      <c r="D381" s="98" t="s">
        <v>40</v>
      </c>
      <c r="E381" s="99" t="s">
        <v>168</v>
      </c>
      <c r="F381" s="98" t="s">
        <v>227</v>
      </c>
      <c r="G381" s="99" t="s">
        <v>771</v>
      </c>
      <c r="H381" s="99" t="s">
        <v>423</v>
      </c>
      <c r="I381" s="100">
        <f>I382</f>
        <v>14290</v>
      </c>
      <c r="J381" s="100">
        <f>J382</f>
        <v>14290</v>
      </c>
      <c r="K381" s="100">
        <f>K382</f>
        <v>14290</v>
      </c>
      <c r="L381" s="35"/>
      <c r="M381" s="35"/>
      <c r="N381" s="36"/>
      <c r="O381" s="37"/>
    </row>
    <row r="382" spans="1:17" ht="45" outlineLevel="7" x14ac:dyDescent="0.2">
      <c r="A382" s="99" t="s">
        <v>629</v>
      </c>
      <c r="B382" s="98" t="s">
        <v>897</v>
      </c>
      <c r="C382" s="99" t="s">
        <v>539</v>
      </c>
      <c r="D382" s="98" t="s">
        <v>40</v>
      </c>
      <c r="E382" s="99" t="s">
        <v>168</v>
      </c>
      <c r="F382" s="98" t="s">
        <v>227</v>
      </c>
      <c r="G382" s="99" t="s">
        <v>771</v>
      </c>
      <c r="H382" s="99" t="s">
        <v>476</v>
      </c>
      <c r="I382" s="100">
        <f>SUM(L382:O382)</f>
        <v>14290</v>
      </c>
      <c r="J382" s="107">
        <v>14290</v>
      </c>
      <c r="K382" s="106">
        <v>14290</v>
      </c>
      <c r="L382" s="35"/>
      <c r="M382" s="35"/>
      <c r="N382" s="36"/>
      <c r="O382" s="38">
        <v>14290</v>
      </c>
    </row>
    <row r="383" spans="1:17" ht="30" outlineLevel="7" x14ac:dyDescent="0.2">
      <c r="A383" s="99" t="s">
        <v>630</v>
      </c>
      <c r="B383" s="98" t="s">
        <v>898</v>
      </c>
      <c r="C383" s="99" t="s">
        <v>539</v>
      </c>
      <c r="D383" s="98" t="s">
        <v>40</v>
      </c>
      <c r="E383" s="99" t="s">
        <v>168</v>
      </c>
      <c r="F383" s="98" t="s">
        <v>227</v>
      </c>
      <c r="G383" s="99" t="s">
        <v>771</v>
      </c>
      <c r="H383" s="99" t="s">
        <v>554</v>
      </c>
      <c r="I383" s="100">
        <f>I384</f>
        <v>619210</v>
      </c>
      <c r="J383" s="100">
        <f>J384</f>
        <v>619210</v>
      </c>
      <c r="K383" s="100">
        <f>K384</f>
        <v>619210</v>
      </c>
      <c r="L383" s="35"/>
      <c r="M383" s="35"/>
      <c r="N383" s="36"/>
      <c r="O383" s="38"/>
    </row>
    <row r="384" spans="1:17" ht="30" outlineLevel="7" x14ac:dyDescent="0.2">
      <c r="A384" s="99" t="s">
        <v>631</v>
      </c>
      <c r="B384" s="98" t="s">
        <v>908</v>
      </c>
      <c r="C384" s="99" t="s">
        <v>539</v>
      </c>
      <c r="D384" s="98" t="s">
        <v>40</v>
      </c>
      <c r="E384" s="99" t="s">
        <v>168</v>
      </c>
      <c r="F384" s="98" t="s">
        <v>227</v>
      </c>
      <c r="G384" s="99" t="s">
        <v>771</v>
      </c>
      <c r="H384" s="99" t="s">
        <v>575</v>
      </c>
      <c r="I384" s="100">
        <f>SUM(L384:O384)</f>
        <v>619210</v>
      </c>
      <c r="J384" s="107">
        <v>619210</v>
      </c>
      <c r="K384" s="106">
        <v>619210</v>
      </c>
      <c r="L384" s="35"/>
      <c r="M384" s="35"/>
      <c r="N384" s="36"/>
      <c r="O384" s="38">
        <v>619210</v>
      </c>
      <c r="P384" s="36">
        <v>633500</v>
      </c>
      <c r="Q384" s="36">
        <v>633500</v>
      </c>
    </row>
    <row r="385" spans="1:17" ht="30" x14ac:dyDescent="0.2">
      <c r="A385" s="99" t="s">
        <v>632</v>
      </c>
      <c r="B385" s="98" t="s">
        <v>218</v>
      </c>
      <c r="C385" s="99" t="s">
        <v>655</v>
      </c>
      <c r="D385" s="98" t="s">
        <v>224</v>
      </c>
      <c r="E385" s="99" t="s">
        <v>224</v>
      </c>
      <c r="F385" s="98" t="s">
        <v>224</v>
      </c>
      <c r="G385" s="99" t="s">
        <v>224</v>
      </c>
      <c r="H385" s="99" t="s">
        <v>224</v>
      </c>
      <c r="I385" s="100">
        <f>I386+I404+I411+I418</f>
        <v>36121500</v>
      </c>
      <c r="J385" s="100">
        <f>J386+J404+J411+J418</f>
        <v>34364900</v>
      </c>
      <c r="K385" s="100">
        <f>K386+K404+K411+K418</f>
        <v>32844200</v>
      </c>
      <c r="L385" s="35">
        <f t="shared" ref="L385:Q385" si="33">SUM(L386:L436)</f>
        <v>25772500</v>
      </c>
      <c r="M385" s="35">
        <f t="shared" si="33"/>
        <v>0</v>
      </c>
      <c r="N385" s="35">
        <f t="shared" si="33"/>
        <v>0</v>
      </c>
      <c r="O385" s="51">
        <f t="shared" si="33"/>
        <v>10349000</v>
      </c>
      <c r="P385" s="51">
        <f t="shared" si="33"/>
        <v>8592400</v>
      </c>
      <c r="Q385" s="51">
        <f t="shared" si="33"/>
        <v>7071700</v>
      </c>
    </row>
    <row r="386" spans="1:17" ht="15" outlineLevel="1" x14ac:dyDescent="0.2">
      <c r="A386" s="99" t="s">
        <v>634</v>
      </c>
      <c r="B386" s="98" t="s">
        <v>18</v>
      </c>
      <c r="C386" s="99" t="s">
        <v>655</v>
      </c>
      <c r="D386" s="98" t="s">
        <v>226</v>
      </c>
      <c r="E386" s="99" t="s">
        <v>224</v>
      </c>
      <c r="F386" s="98" t="s">
        <v>224</v>
      </c>
      <c r="G386" s="99" t="s">
        <v>224</v>
      </c>
      <c r="H386" s="99" t="s">
        <v>224</v>
      </c>
      <c r="I386" s="100">
        <f>I387+I398</f>
        <v>5785600</v>
      </c>
      <c r="J386" s="105">
        <f>J387+J398</f>
        <v>5785600</v>
      </c>
      <c r="K386" s="105">
        <f>K387+K398</f>
        <v>5785600</v>
      </c>
      <c r="L386" s="35"/>
      <c r="M386" s="35"/>
      <c r="N386" s="36"/>
      <c r="O386" s="37"/>
    </row>
    <row r="387" spans="1:17" ht="60" outlineLevel="2" x14ac:dyDescent="0.2">
      <c r="A387" s="99" t="s">
        <v>635</v>
      </c>
      <c r="B387" s="98" t="s">
        <v>29</v>
      </c>
      <c r="C387" s="99" t="s">
        <v>655</v>
      </c>
      <c r="D387" s="98" t="s">
        <v>226</v>
      </c>
      <c r="E387" s="99" t="s">
        <v>30</v>
      </c>
      <c r="F387" s="98" t="s">
        <v>530</v>
      </c>
      <c r="G387" s="99" t="s">
        <v>224</v>
      </c>
      <c r="H387" s="99" t="s">
        <v>224</v>
      </c>
      <c r="I387" s="100">
        <f t="shared" ref="I387:K388" si="34">I388</f>
        <v>5733000</v>
      </c>
      <c r="J387" s="105">
        <f t="shared" si="34"/>
        <v>5733000</v>
      </c>
      <c r="K387" s="105">
        <f t="shared" si="34"/>
        <v>5733000</v>
      </c>
      <c r="L387" s="35"/>
      <c r="M387" s="35"/>
      <c r="N387" s="36"/>
      <c r="O387" s="37"/>
    </row>
    <row r="388" spans="1:17" ht="30" outlineLevel="4" x14ac:dyDescent="0.2">
      <c r="A388" s="99" t="s">
        <v>637</v>
      </c>
      <c r="B388" s="98" t="s">
        <v>242</v>
      </c>
      <c r="C388" s="99" t="s">
        <v>655</v>
      </c>
      <c r="D388" s="98" t="s">
        <v>226</v>
      </c>
      <c r="E388" s="99" t="s">
        <v>30</v>
      </c>
      <c r="F388" s="98" t="s">
        <v>530</v>
      </c>
      <c r="G388" s="99" t="s">
        <v>850</v>
      </c>
      <c r="H388" s="99" t="s">
        <v>224</v>
      </c>
      <c r="I388" s="100">
        <f t="shared" si="34"/>
        <v>5733000</v>
      </c>
      <c r="J388" s="105">
        <f t="shared" si="34"/>
        <v>5733000</v>
      </c>
      <c r="K388" s="105">
        <f t="shared" si="34"/>
        <v>5733000</v>
      </c>
      <c r="L388" s="35"/>
      <c r="M388" s="35"/>
      <c r="N388" s="36"/>
      <c r="O388" s="37"/>
    </row>
    <row r="389" spans="1:17" ht="75" outlineLevel="5" x14ac:dyDescent="0.2">
      <c r="A389" s="99" t="s">
        <v>638</v>
      </c>
      <c r="B389" s="98" t="s">
        <v>661</v>
      </c>
      <c r="C389" s="99" t="s">
        <v>655</v>
      </c>
      <c r="D389" s="98" t="s">
        <v>226</v>
      </c>
      <c r="E389" s="99" t="s">
        <v>30</v>
      </c>
      <c r="F389" s="98" t="s">
        <v>530</v>
      </c>
      <c r="G389" s="99" t="s">
        <v>853</v>
      </c>
      <c r="H389" s="99" t="s">
        <v>224</v>
      </c>
      <c r="I389" s="100">
        <f>I390+I395</f>
        <v>5733000</v>
      </c>
      <c r="J389" s="105">
        <f>J390+J395</f>
        <v>5733000</v>
      </c>
      <c r="K389" s="105">
        <f>K390+K395</f>
        <v>5733000</v>
      </c>
      <c r="L389" s="35"/>
      <c r="M389" s="35"/>
      <c r="N389" s="36"/>
      <c r="O389" s="37"/>
    </row>
    <row r="390" spans="1:17" ht="105" outlineLevel="6" x14ac:dyDescent="0.2">
      <c r="A390" s="99" t="s">
        <v>639</v>
      </c>
      <c r="B390" s="103" t="s">
        <v>663</v>
      </c>
      <c r="C390" s="99" t="s">
        <v>655</v>
      </c>
      <c r="D390" s="98" t="s">
        <v>226</v>
      </c>
      <c r="E390" s="99" t="s">
        <v>30</v>
      </c>
      <c r="F390" s="98" t="s">
        <v>530</v>
      </c>
      <c r="G390" s="99" t="s">
        <v>854</v>
      </c>
      <c r="H390" s="99" t="s">
        <v>224</v>
      </c>
      <c r="I390" s="100">
        <f>I392+I394</f>
        <v>5323000</v>
      </c>
      <c r="J390" s="100">
        <f>J392+J394</f>
        <v>5323000</v>
      </c>
      <c r="K390" s="100">
        <f>K392+K394</f>
        <v>5323000</v>
      </c>
      <c r="L390" s="35"/>
      <c r="M390" s="35"/>
      <c r="N390" s="36"/>
      <c r="O390" s="37"/>
    </row>
    <row r="391" spans="1:17" ht="90" outlineLevel="6" x14ac:dyDescent="0.2">
      <c r="A391" s="99" t="s">
        <v>640</v>
      </c>
      <c r="B391" s="103" t="s">
        <v>894</v>
      </c>
      <c r="C391" s="99" t="s">
        <v>655</v>
      </c>
      <c r="D391" s="98" t="s">
        <v>226</v>
      </c>
      <c r="E391" s="99" t="s">
        <v>30</v>
      </c>
      <c r="F391" s="98" t="s">
        <v>530</v>
      </c>
      <c r="G391" s="99" t="s">
        <v>854</v>
      </c>
      <c r="H391" s="99" t="s">
        <v>299</v>
      </c>
      <c r="I391" s="100">
        <f>I392</f>
        <v>4968000</v>
      </c>
      <c r="J391" s="100">
        <f>J392</f>
        <v>4968000</v>
      </c>
      <c r="K391" s="100">
        <f>K392</f>
        <v>4968000</v>
      </c>
      <c r="L391" s="35"/>
      <c r="M391" s="35"/>
      <c r="N391" s="36"/>
      <c r="O391" s="37"/>
    </row>
    <row r="392" spans="1:17" ht="30" outlineLevel="7" x14ac:dyDescent="0.2">
      <c r="A392" s="99" t="s">
        <v>641</v>
      </c>
      <c r="B392" s="98" t="s">
        <v>895</v>
      </c>
      <c r="C392" s="99" t="s">
        <v>655</v>
      </c>
      <c r="D392" s="98" t="s">
        <v>226</v>
      </c>
      <c r="E392" s="99" t="s">
        <v>30</v>
      </c>
      <c r="F392" s="98" t="s">
        <v>530</v>
      </c>
      <c r="G392" s="99" t="s">
        <v>854</v>
      </c>
      <c r="H392" s="99" t="s">
        <v>324</v>
      </c>
      <c r="I392" s="100">
        <f>SUM(L392:O392)</f>
        <v>4968000</v>
      </c>
      <c r="J392" s="107">
        <v>4968000</v>
      </c>
      <c r="K392" s="106">
        <v>4968000</v>
      </c>
      <c r="L392" s="35">
        <v>4968000</v>
      </c>
      <c r="M392" s="35"/>
      <c r="N392" s="36"/>
      <c r="O392" s="38"/>
    </row>
    <row r="393" spans="1:17" ht="45" outlineLevel="7" x14ac:dyDescent="0.2">
      <c r="A393" s="99" t="s">
        <v>642</v>
      </c>
      <c r="B393" s="98" t="s">
        <v>896</v>
      </c>
      <c r="C393" s="99" t="s">
        <v>655</v>
      </c>
      <c r="D393" s="98" t="s">
        <v>226</v>
      </c>
      <c r="E393" s="99" t="s">
        <v>30</v>
      </c>
      <c r="F393" s="98" t="s">
        <v>530</v>
      </c>
      <c r="G393" s="99" t="s">
        <v>854</v>
      </c>
      <c r="H393" s="99" t="s">
        <v>423</v>
      </c>
      <c r="I393" s="100">
        <f>I394</f>
        <v>355000</v>
      </c>
      <c r="J393" s="100">
        <f>J394</f>
        <v>355000</v>
      </c>
      <c r="K393" s="100">
        <f>K394</f>
        <v>355000</v>
      </c>
      <c r="L393" s="35"/>
      <c r="M393" s="35"/>
      <c r="N393" s="36"/>
      <c r="O393" s="38"/>
    </row>
    <row r="394" spans="1:17" ht="45" outlineLevel="7" x14ac:dyDescent="0.2">
      <c r="A394" s="99" t="s">
        <v>643</v>
      </c>
      <c r="B394" s="98" t="s">
        <v>897</v>
      </c>
      <c r="C394" s="99" t="s">
        <v>655</v>
      </c>
      <c r="D394" s="98" t="s">
        <v>226</v>
      </c>
      <c r="E394" s="99" t="s">
        <v>30</v>
      </c>
      <c r="F394" s="98" t="s">
        <v>530</v>
      </c>
      <c r="G394" s="99" t="s">
        <v>854</v>
      </c>
      <c r="H394" s="99" t="s">
        <v>476</v>
      </c>
      <c r="I394" s="100">
        <f>SUM(L394:O394)</f>
        <v>355000</v>
      </c>
      <c r="J394" s="107">
        <v>355000</v>
      </c>
      <c r="K394" s="106">
        <v>355000</v>
      </c>
      <c r="L394" s="35">
        <v>355000</v>
      </c>
      <c r="M394" s="35"/>
      <c r="N394" s="36"/>
      <c r="O394" s="38"/>
    </row>
    <row r="395" spans="1:17" ht="135" outlineLevel="6" x14ac:dyDescent="0.2">
      <c r="A395" s="99" t="s">
        <v>644</v>
      </c>
      <c r="B395" s="103" t="s">
        <v>962</v>
      </c>
      <c r="C395" s="99" t="s">
        <v>655</v>
      </c>
      <c r="D395" s="98" t="s">
        <v>226</v>
      </c>
      <c r="E395" s="99" t="s">
        <v>30</v>
      </c>
      <c r="F395" s="98" t="s">
        <v>530</v>
      </c>
      <c r="G395" s="99" t="s">
        <v>855</v>
      </c>
      <c r="H395" s="99" t="s">
        <v>224</v>
      </c>
      <c r="I395" s="100">
        <f>I397</f>
        <v>410000</v>
      </c>
      <c r="J395" s="105">
        <f>J397</f>
        <v>410000</v>
      </c>
      <c r="K395" s="105">
        <f>K397</f>
        <v>410000</v>
      </c>
      <c r="L395" s="35"/>
      <c r="M395" s="35"/>
      <c r="N395" s="36"/>
      <c r="O395" s="37"/>
    </row>
    <row r="396" spans="1:17" ht="90" outlineLevel="6" x14ac:dyDescent="0.2">
      <c r="A396" s="99" t="s">
        <v>645</v>
      </c>
      <c r="B396" s="103" t="s">
        <v>894</v>
      </c>
      <c r="C396" s="99" t="s">
        <v>655</v>
      </c>
      <c r="D396" s="98" t="s">
        <v>226</v>
      </c>
      <c r="E396" s="99" t="s">
        <v>30</v>
      </c>
      <c r="F396" s="98" t="s">
        <v>530</v>
      </c>
      <c r="G396" s="99" t="s">
        <v>855</v>
      </c>
      <c r="H396" s="99" t="s">
        <v>299</v>
      </c>
      <c r="I396" s="100">
        <f>I397</f>
        <v>410000</v>
      </c>
      <c r="J396" s="100">
        <f>J397</f>
        <v>410000</v>
      </c>
      <c r="K396" s="100">
        <f>K397</f>
        <v>410000</v>
      </c>
      <c r="L396" s="35"/>
      <c r="M396" s="35"/>
      <c r="N396" s="36"/>
      <c r="O396" s="37"/>
    </row>
    <row r="397" spans="1:17" ht="30" outlineLevel="7" x14ac:dyDescent="0.2">
      <c r="A397" s="99" t="s">
        <v>646</v>
      </c>
      <c r="B397" s="98" t="s">
        <v>895</v>
      </c>
      <c r="C397" s="99" t="s">
        <v>655</v>
      </c>
      <c r="D397" s="98" t="s">
        <v>226</v>
      </c>
      <c r="E397" s="99" t="s">
        <v>30</v>
      </c>
      <c r="F397" s="98" t="s">
        <v>530</v>
      </c>
      <c r="G397" s="99" t="s">
        <v>855</v>
      </c>
      <c r="H397" s="99" t="s">
        <v>324</v>
      </c>
      <c r="I397" s="100">
        <f>SUM(L397:O397)</f>
        <v>410000</v>
      </c>
      <c r="J397" s="107">
        <v>410000</v>
      </c>
      <c r="K397" s="106">
        <v>410000</v>
      </c>
      <c r="L397" s="35">
        <v>410000</v>
      </c>
      <c r="M397" s="35"/>
      <c r="N397" s="36"/>
      <c r="O397" s="38"/>
    </row>
    <row r="398" spans="1:17" ht="15" outlineLevel="2" x14ac:dyDescent="0.2">
      <c r="A398" s="99" t="s">
        <v>647</v>
      </c>
      <c r="B398" s="98" t="s">
        <v>38</v>
      </c>
      <c r="C398" s="99" t="s">
        <v>655</v>
      </c>
      <c r="D398" s="98" t="s">
        <v>226</v>
      </c>
      <c r="E398" s="99" t="s">
        <v>39</v>
      </c>
      <c r="F398" s="98" t="s">
        <v>51</v>
      </c>
      <c r="G398" s="99" t="s">
        <v>224</v>
      </c>
      <c r="H398" s="99" t="s">
        <v>224</v>
      </c>
      <c r="I398" s="100">
        <f>I399</f>
        <v>52600</v>
      </c>
      <c r="J398" s="105">
        <f t="shared" ref="J398:K400" si="35">J399</f>
        <v>52600</v>
      </c>
      <c r="K398" s="105">
        <f t="shared" si="35"/>
        <v>52600</v>
      </c>
      <c r="L398" s="35"/>
      <c r="M398" s="35"/>
      <c r="N398" s="36"/>
      <c r="O398" s="37"/>
    </row>
    <row r="399" spans="1:17" ht="45" outlineLevel="4" x14ac:dyDescent="0.2">
      <c r="A399" s="99" t="s">
        <v>648</v>
      </c>
      <c r="B399" s="98" t="s">
        <v>672</v>
      </c>
      <c r="C399" s="99" t="s">
        <v>655</v>
      </c>
      <c r="D399" s="98" t="s">
        <v>226</v>
      </c>
      <c r="E399" s="99" t="s">
        <v>39</v>
      </c>
      <c r="F399" s="98" t="s">
        <v>51</v>
      </c>
      <c r="G399" s="99" t="s">
        <v>880</v>
      </c>
      <c r="H399" s="99" t="s">
        <v>224</v>
      </c>
      <c r="I399" s="100">
        <f>I400</f>
        <v>52600</v>
      </c>
      <c r="J399" s="105">
        <f t="shared" si="35"/>
        <v>52600</v>
      </c>
      <c r="K399" s="105">
        <f t="shared" si="35"/>
        <v>52600</v>
      </c>
      <c r="L399" s="35"/>
      <c r="M399" s="35"/>
      <c r="N399" s="36"/>
      <c r="O399" s="37"/>
    </row>
    <row r="400" spans="1:17" ht="30" outlineLevel="5" x14ac:dyDescent="0.2">
      <c r="A400" s="99" t="s">
        <v>649</v>
      </c>
      <c r="B400" s="98" t="s">
        <v>674</v>
      </c>
      <c r="C400" s="99" t="s">
        <v>655</v>
      </c>
      <c r="D400" s="98" t="s">
        <v>226</v>
      </c>
      <c r="E400" s="99" t="s">
        <v>39</v>
      </c>
      <c r="F400" s="98" t="s">
        <v>51</v>
      </c>
      <c r="G400" s="99" t="s">
        <v>881</v>
      </c>
      <c r="H400" s="99" t="s">
        <v>224</v>
      </c>
      <c r="I400" s="100">
        <f>I401</f>
        <v>52600</v>
      </c>
      <c r="J400" s="105">
        <f t="shared" si="35"/>
        <v>52600</v>
      </c>
      <c r="K400" s="105">
        <f t="shared" si="35"/>
        <v>52600</v>
      </c>
      <c r="L400" s="35"/>
      <c r="M400" s="35"/>
      <c r="N400" s="36"/>
      <c r="O400" s="37"/>
    </row>
    <row r="401" spans="1:17" ht="105" outlineLevel="6" x14ac:dyDescent="0.2">
      <c r="A401" s="99" t="s">
        <v>650</v>
      </c>
      <c r="B401" s="103" t="s">
        <v>960</v>
      </c>
      <c r="C401" s="99" t="s">
        <v>655</v>
      </c>
      <c r="D401" s="98" t="s">
        <v>226</v>
      </c>
      <c r="E401" s="99" t="s">
        <v>39</v>
      </c>
      <c r="F401" s="98" t="s">
        <v>51</v>
      </c>
      <c r="G401" s="99" t="s">
        <v>882</v>
      </c>
      <c r="H401" s="99" t="s">
        <v>224</v>
      </c>
      <c r="I401" s="100">
        <f>I403</f>
        <v>52600</v>
      </c>
      <c r="J401" s="105">
        <f>J403</f>
        <v>52600</v>
      </c>
      <c r="K401" s="105">
        <f>K403</f>
        <v>52600</v>
      </c>
      <c r="L401" s="35"/>
      <c r="M401" s="35"/>
      <c r="N401" s="36"/>
      <c r="O401" s="37"/>
    </row>
    <row r="402" spans="1:17" ht="15" outlineLevel="6" x14ac:dyDescent="0.2">
      <c r="A402" s="99" t="s">
        <v>651</v>
      </c>
      <c r="B402" s="103" t="s">
        <v>905</v>
      </c>
      <c r="C402" s="99" t="s">
        <v>655</v>
      </c>
      <c r="D402" s="98" t="s">
        <v>226</v>
      </c>
      <c r="E402" s="99" t="s">
        <v>39</v>
      </c>
      <c r="F402" s="98" t="s">
        <v>51</v>
      </c>
      <c r="G402" s="99" t="s">
        <v>882</v>
      </c>
      <c r="H402" s="99" t="s">
        <v>740</v>
      </c>
      <c r="I402" s="100">
        <f>I403</f>
        <v>52600</v>
      </c>
      <c r="J402" s="100">
        <f>J403</f>
        <v>52600</v>
      </c>
      <c r="K402" s="100">
        <f>K403</f>
        <v>52600</v>
      </c>
      <c r="L402" s="35"/>
      <c r="M402" s="35"/>
      <c r="N402" s="36"/>
      <c r="O402" s="37"/>
    </row>
    <row r="403" spans="1:17" ht="15" outlineLevel="7" x14ac:dyDescent="0.2">
      <c r="A403" s="99" t="s">
        <v>652</v>
      </c>
      <c r="B403" s="98" t="s">
        <v>304</v>
      </c>
      <c r="C403" s="99" t="s">
        <v>655</v>
      </c>
      <c r="D403" s="98" t="s">
        <v>226</v>
      </c>
      <c r="E403" s="99" t="s">
        <v>39</v>
      </c>
      <c r="F403" s="98" t="s">
        <v>51</v>
      </c>
      <c r="G403" s="99" t="s">
        <v>882</v>
      </c>
      <c r="H403" s="99" t="s">
        <v>303</v>
      </c>
      <c r="I403" s="100">
        <f>SUM(L403:O403)</f>
        <v>52600</v>
      </c>
      <c r="J403" s="107">
        <v>52600</v>
      </c>
      <c r="K403" s="106">
        <v>52600</v>
      </c>
      <c r="L403" s="35"/>
      <c r="M403" s="35"/>
      <c r="N403" s="36"/>
      <c r="O403" s="38">
        <v>52600</v>
      </c>
      <c r="P403" s="36">
        <v>52600</v>
      </c>
      <c r="Q403" s="36">
        <v>52600</v>
      </c>
    </row>
    <row r="404" spans="1:17" ht="15" outlineLevel="1" x14ac:dyDescent="0.2">
      <c r="A404" s="99" t="s">
        <v>653</v>
      </c>
      <c r="B404" s="98" t="s">
        <v>41</v>
      </c>
      <c r="C404" s="99" t="s">
        <v>655</v>
      </c>
      <c r="D404" s="98" t="s">
        <v>338</v>
      </c>
      <c r="E404" s="99" t="s">
        <v>224</v>
      </c>
      <c r="F404" s="98" t="s">
        <v>224</v>
      </c>
      <c r="G404" s="99" t="s">
        <v>224</v>
      </c>
      <c r="H404" s="99" t="s">
        <v>224</v>
      </c>
      <c r="I404" s="100">
        <f>I405</f>
        <v>1602500</v>
      </c>
      <c r="J404" s="105">
        <f t="shared" ref="J404:K407" si="36">J405</f>
        <v>1520700</v>
      </c>
      <c r="K404" s="105">
        <f t="shared" si="36"/>
        <v>0</v>
      </c>
      <c r="L404" s="35"/>
      <c r="M404" s="35"/>
      <c r="N404" s="36"/>
      <c r="O404" s="37"/>
    </row>
    <row r="405" spans="1:17" ht="15" outlineLevel="2" x14ac:dyDescent="0.2">
      <c r="A405" s="99" t="s">
        <v>654</v>
      </c>
      <c r="B405" s="98" t="s">
        <v>44</v>
      </c>
      <c r="C405" s="99" t="s">
        <v>655</v>
      </c>
      <c r="D405" s="98" t="s">
        <v>338</v>
      </c>
      <c r="E405" s="99" t="s">
        <v>45</v>
      </c>
      <c r="F405" s="98" t="s">
        <v>258</v>
      </c>
      <c r="G405" s="99" t="s">
        <v>224</v>
      </c>
      <c r="H405" s="99" t="s">
        <v>224</v>
      </c>
      <c r="I405" s="100">
        <f>I406</f>
        <v>1602500</v>
      </c>
      <c r="J405" s="105">
        <f t="shared" si="36"/>
        <v>1520700</v>
      </c>
      <c r="K405" s="105">
        <f t="shared" si="36"/>
        <v>0</v>
      </c>
      <c r="L405" s="35"/>
      <c r="M405" s="35"/>
      <c r="N405" s="36"/>
      <c r="O405" s="37"/>
    </row>
    <row r="406" spans="1:17" ht="45" outlineLevel="4" x14ac:dyDescent="0.2">
      <c r="A406" s="99" t="s">
        <v>656</v>
      </c>
      <c r="B406" s="98" t="s">
        <v>672</v>
      </c>
      <c r="C406" s="99" t="s">
        <v>655</v>
      </c>
      <c r="D406" s="98" t="s">
        <v>338</v>
      </c>
      <c r="E406" s="99" t="s">
        <v>45</v>
      </c>
      <c r="F406" s="98" t="s">
        <v>258</v>
      </c>
      <c r="G406" s="99" t="s">
        <v>880</v>
      </c>
      <c r="H406" s="99" t="s">
        <v>224</v>
      </c>
      <c r="I406" s="100">
        <f>I407</f>
        <v>1602500</v>
      </c>
      <c r="J406" s="105">
        <f t="shared" si="36"/>
        <v>1520700</v>
      </c>
      <c r="K406" s="105">
        <f t="shared" si="36"/>
        <v>0</v>
      </c>
      <c r="L406" s="35"/>
      <c r="M406" s="35"/>
      <c r="N406" s="36"/>
      <c r="O406" s="37"/>
    </row>
    <row r="407" spans="1:17" ht="30" outlineLevel="5" x14ac:dyDescent="0.2">
      <c r="A407" s="99" t="s">
        <v>657</v>
      </c>
      <c r="B407" s="98" t="s">
        <v>674</v>
      </c>
      <c r="C407" s="99" t="s">
        <v>655</v>
      </c>
      <c r="D407" s="98" t="s">
        <v>338</v>
      </c>
      <c r="E407" s="99" t="s">
        <v>45</v>
      </c>
      <c r="F407" s="98" t="s">
        <v>258</v>
      </c>
      <c r="G407" s="99" t="s">
        <v>881</v>
      </c>
      <c r="H407" s="99" t="s">
        <v>224</v>
      </c>
      <c r="I407" s="100">
        <f>I408</f>
        <v>1602500</v>
      </c>
      <c r="J407" s="105">
        <f t="shared" si="36"/>
        <v>1520700</v>
      </c>
      <c r="K407" s="105">
        <f t="shared" si="36"/>
        <v>0</v>
      </c>
      <c r="L407" s="35"/>
      <c r="M407" s="35"/>
      <c r="N407" s="36"/>
      <c r="O407" s="37"/>
    </row>
    <row r="408" spans="1:17" ht="75" outlineLevel="6" x14ac:dyDescent="0.2">
      <c r="A408" s="99" t="s">
        <v>658</v>
      </c>
      <c r="B408" s="98" t="s">
        <v>683</v>
      </c>
      <c r="C408" s="99" t="s">
        <v>655</v>
      </c>
      <c r="D408" s="98" t="s">
        <v>338</v>
      </c>
      <c r="E408" s="99" t="s">
        <v>45</v>
      </c>
      <c r="F408" s="98" t="s">
        <v>258</v>
      </c>
      <c r="G408" s="99" t="s">
        <v>883</v>
      </c>
      <c r="H408" s="99" t="s">
        <v>224</v>
      </c>
      <c r="I408" s="100">
        <f>I410</f>
        <v>1602500</v>
      </c>
      <c r="J408" s="105">
        <f>J410</f>
        <v>1520700</v>
      </c>
      <c r="K408" s="105">
        <f>K410</f>
        <v>0</v>
      </c>
      <c r="L408" s="35"/>
      <c r="M408" s="35"/>
      <c r="N408" s="36"/>
      <c r="O408" s="37"/>
    </row>
    <row r="409" spans="1:17" ht="15" outlineLevel="6" x14ac:dyDescent="0.2">
      <c r="A409" s="99" t="s">
        <v>659</v>
      </c>
      <c r="B409" s="98" t="s">
        <v>905</v>
      </c>
      <c r="C409" s="99" t="s">
        <v>655</v>
      </c>
      <c r="D409" s="98" t="s">
        <v>338</v>
      </c>
      <c r="E409" s="99" t="s">
        <v>45</v>
      </c>
      <c r="F409" s="98" t="s">
        <v>258</v>
      </c>
      <c r="G409" s="99" t="s">
        <v>883</v>
      </c>
      <c r="H409" s="99" t="s">
        <v>740</v>
      </c>
      <c r="I409" s="100">
        <f>I410</f>
        <v>1602500</v>
      </c>
      <c r="J409" s="100">
        <f>J410</f>
        <v>1520700</v>
      </c>
      <c r="K409" s="100">
        <f>K410</f>
        <v>0</v>
      </c>
      <c r="L409" s="35"/>
      <c r="M409" s="35"/>
      <c r="N409" s="36"/>
      <c r="O409" s="37"/>
    </row>
    <row r="410" spans="1:17" ht="15" outlineLevel="7" x14ac:dyDescent="0.2">
      <c r="A410" s="99" t="s">
        <v>660</v>
      </c>
      <c r="B410" s="98" t="s">
        <v>686</v>
      </c>
      <c r="C410" s="99" t="s">
        <v>655</v>
      </c>
      <c r="D410" s="98" t="s">
        <v>338</v>
      </c>
      <c r="E410" s="99" t="s">
        <v>45</v>
      </c>
      <c r="F410" s="98" t="s">
        <v>258</v>
      </c>
      <c r="G410" s="99" t="s">
        <v>883</v>
      </c>
      <c r="H410" s="99" t="s">
        <v>685</v>
      </c>
      <c r="I410" s="100">
        <f>SUM(L410:O410)</f>
        <v>1602500</v>
      </c>
      <c r="J410" s="107">
        <v>1520700</v>
      </c>
      <c r="K410" s="106">
        <v>0</v>
      </c>
      <c r="L410" s="35"/>
      <c r="M410" s="35"/>
      <c r="N410" s="36"/>
      <c r="O410" s="38">
        <v>1602500</v>
      </c>
      <c r="P410" s="36">
        <v>1520700</v>
      </c>
      <c r="Q410" s="36">
        <v>0</v>
      </c>
    </row>
    <row r="411" spans="1:17" ht="30" outlineLevel="1" x14ac:dyDescent="0.2">
      <c r="A411" s="99" t="s">
        <v>662</v>
      </c>
      <c r="B411" s="98" t="s">
        <v>84</v>
      </c>
      <c r="C411" s="99" t="s">
        <v>655</v>
      </c>
      <c r="D411" s="98" t="s">
        <v>234</v>
      </c>
      <c r="E411" s="99" t="s">
        <v>224</v>
      </c>
      <c r="F411" s="98" t="s">
        <v>224</v>
      </c>
      <c r="G411" s="99" t="s">
        <v>224</v>
      </c>
      <c r="H411" s="99" t="s">
        <v>224</v>
      </c>
      <c r="I411" s="100">
        <f t="shared" ref="I411:K414" si="37">I412</f>
        <v>320000</v>
      </c>
      <c r="J411" s="105">
        <f t="shared" si="37"/>
        <v>320000</v>
      </c>
      <c r="K411" s="105">
        <f t="shared" si="37"/>
        <v>320000</v>
      </c>
      <c r="L411" s="35"/>
      <c r="M411" s="35"/>
      <c r="N411" s="36"/>
      <c r="O411" s="37"/>
    </row>
    <row r="412" spans="1:17" ht="15" outlineLevel="2" x14ac:dyDescent="0.2">
      <c r="A412" s="99" t="s">
        <v>664</v>
      </c>
      <c r="B412" s="98" t="s">
        <v>93</v>
      </c>
      <c r="C412" s="99" t="s">
        <v>655</v>
      </c>
      <c r="D412" s="98" t="s">
        <v>234</v>
      </c>
      <c r="E412" s="99" t="s">
        <v>94</v>
      </c>
      <c r="F412" s="98" t="s">
        <v>258</v>
      </c>
      <c r="G412" s="99" t="s">
        <v>224</v>
      </c>
      <c r="H412" s="99" t="s">
        <v>224</v>
      </c>
      <c r="I412" s="100">
        <f t="shared" si="37"/>
        <v>320000</v>
      </c>
      <c r="J412" s="105">
        <f t="shared" si="37"/>
        <v>320000</v>
      </c>
      <c r="K412" s="105">
        <f t="shared" si="37"/>
        <v>320000</v>
      </c>
      <c r="L412" s="35"/>
      <c r="M412" s="35"/>
      <c r="N412" s="36"/>
      <c r="O412" s="37"/>
    </row>
    <row r="413" spans="1:17" ht="45" outlineLevel="4" x14ac:dyDescent="0.2">
      <c r="A413" s="99" t="s">
        <v>665</v>
      </c>
      <c r="B413" s="98" t="s">
        <v>672</v>
      </c>
      <c r="C413" s="99" t="s">
        <v>655</v>
      </c>
      <c r="D413" s="98" t="s">
        <v>234</v>
      </c>
      <c r="E413" s="99" t="s">
        <v>94</v>
      </c>
      <c r="F413" s="98" t="s">
        <v>258</v>
      </c>
      <c r="G413" s="99" t="s">
        <v>880</v>
      </c>
      <c r="H413" s="99" t="s">
        <v>224</v>
      </c>
      <c r="I413" s="100">
        <f t="shared" si="37"/>
        <v>320000</v>
      </c>
      <c r="J413" s="105">
        <f t="shared" si="37"/>
        <v>320000</v>
      </c>
      <c r="K413" s="105">
        <f t="shared" si="37"/>
        <v>320000</v>
      </c>
      <c r="L413" s="35"/>
      <c r="M413" s="35"/>
      <c r="N413" s="36"/>
      <c r="O413" s="37"/>
    </row>
    <row r="414" spans="1:17" ht="30" outlineLevel="5" x14ac:dyDescent="0.2">
      <c r="A414" s="99" t="s">
        <v>666</v>
      </c>
      <c r="B414" s="98" t="s">
        <v>674</v>
      </c>
      <c r="C414" s="99" t="s">
        <v>655</v>
      </c>
      <c r="D414" s="98" t="s">
        <v>234</v>
      </c>
      <c r="E414" s="99" t="s">
        <v>94</v>
      </c>
      <c r="F414" s="98" t="s">
        <v>258</v>
      </c>
      <c r="G414" s="99" t="s">
        <v>881</v>
      </c>
      <c r="H414" s="99" t="s">
        <v>224</v>
      </c>
      <c r="I414" s="100">
        <f t="shared" si="37"/>
        <v>320000</v>
      </c>
      <c r="J414" s="105">
        <f t="shared" si="37"/>
        <v>320000</v>
      </c>
      <c r="K414" s="105">
        <f t="shared" si="37"/>
        <v>320000</v>
      </c>
      <c r="L414" s="35"/>
      <c r="M414" s="35"/>
      <c r="N414" s="36"/>
      <c r="O414" s="37"/>
    </row>
    <row r="415" spans="1:17" ht="90" outlineLevel="6" x14ac:dyDescent="0.2">
      <c r="A415" s="99" t="s">
        <v>667</v>
      </c>
      <c r="B415" s="98" t="s">
        <v>961</v>
      </c>
      <c r="C415" s="99" t="s">
        <v>655</v>
      </c>
      <c r="D415" s="98" t="s">
        <v>234</v>
      </c>
      <c r="E415" s="99" t="s">
        <v>94</v>
      </c>
      <c r="F415" s="98" t="s">
        <v>258</v>
      </c>
      <c r="G415" s="99" t="s">
        <v>884</v>
      </c>
      <c r="H415" s="99" t="s">
        <v>224</v>
      </c>
      <c r="I415" s="100">
        <f>I417</f>
        <v>320000</v>
      </c>
      <c r="J415" s="105">
        <f>J417</f>
        <v>320000</v>
      </c>
      <c r="K415" s="105">
        <f>K417</f>
        <v>320000</v>
      </c>
      <c r="L415" s="35"/>
      <c r="M415" s="35"/>
      <c r="N415" s="36"/>
      <c r="O415" s="37"/>
    </row>
    <row r="416" spans="1:17" ht="15" outlineLevel="6" x14ac:dyDescent="0.2">
      <c r="A416" s="99" t="s">
        <v>668</v>
      </c>
      <c r="B416" s="98" t="s">
        <v>905</v>
      </c>
      <c r="C416" s="99" t="s">
        <v>655</v>
      </c>
      <c r="D416" s="98" t="s">
        <v>234</v>
      </c>
      <c r="E416" s="99" t="s">
        <v>94</v>
      </c>
      <c r="F416" s="98" t="s">
        <v>258</v>
      </c>
      <c r="G416" s="99" t="s">
        <v>884</v>
      </c>
      <c r="H416" s="99" t="s">
        <v>740</v>
      </c>
      <c r="I416" s="100">
        <f>I417</f>
        <v>320000</v>
      </c>
      <c r="J416" s="100">
        <f>J417</f>
        <v>320000</v>
      </c>
      <c r="K416" s="100">
        <f>K417</f>
        <v>320000</v>
      </c>
      <c r="L416" s="35"/>
      <c r="M416" s="35"/>
      <c r="N416" s="36"/>
      <c r="O416" s="37"/>
    </row>
    <row r="417" spans="1:17" ht="15" outlineLevel="7" x14ac:dyDescent="0.2">
      <c r="A417" s="99" t="s">
        <v>669</v>
      </c>
      <c r="B417" s="98" t="s">
        <v>304</v>
      </c>
      <c r="C417" s="99" t="s">
        <v>655</v>
      </c>
      <c r="D417" s="98" t="s">
        <v>234</v>
      </c>
      <c r="E417" s="99" t="s">
        <v>94</v>
      </c>
      <c r="F417" s="98" t="s">
        <v>258</v>
      </c>
      <c r="G417" s="99" t="s">
        <v>884</v>
      </c>
      <c r="H417" s="99" t="s">
        <v>303</v>
      </c>
      <c r="I417" s="100">
        <f>SUM(L417:O417)</f>
        <v>320000</v>
      </c>
      <c r="J417" s="107">
        <v>320000</v>
      </c>
      <c r="K417" s="106">
        <v>320000</v>
      </c>
      <c r="L417" s="35"/>
      <c r="M417" s="35"/>
      <c r="N417" s="36"/>
      <c r="O417" s="38">
        <v>320000</v>
      </c>
      <c r="P417" s="36">
        <v>320000</v>
      </c>
      <c r="Q417" s="36">
        <v>320000</v>
      </c>
    </row>
    <row r="418" spans="1:17" ht="75" outlineLevel="1" x14ac:dyDescent="0.2">
      <c r="A418" s="99" t="s">
        <v>670</v>
      </c>
      <c r="B418" s="98" t="s">
        <v>191</v>
      </c>
      <c r="C418" s="99" t="s">
        <v>655</v>
      </c>
      <c r="D418" s="98" t="s">
        <v>63</v>
      </c>
      <c r="E418" s="99" t="s">
        <v>224</v>
      </c>
      <c r="F418" s="98" t="s">
        <v>224</v>
      </c>
      <c r="G418" s="99" t="s">
        <v>224</v>
      </c>
      <c r="H418" s="99" t="s">
        <v>224</v>
      </c>
      <c r="I418" s="100">
        <f>I419+I428</f>
        <v>28413400</v>
      </c>
      <c r="J418" s="105">
        <f>J419+J428</f>
        <v>26738600</v>
      </c>
      <c r="K418" s="105">
        <f>K419+K428</f>
        <v>26738600</v>
      </c>
      <c r="L418" s="35"/>
      <c r="M418" s="35"/>
      <c r="N418" s="36"/>
      <c r="O418" s="37"/>
    </row>
    <row r="419" spans="1:17" ht="45" outlineLevel="2" x14ac:dyDescent="0.2">
      <c r="A419" s="99" t="s">
        <v>671</v>
      </c>
      <c r="B419" s="98" t="s">
        <v>193</v>
      </c>
      <c r="C419" s="99" t="s">
        <v>655</v>
      </c>
      <c r="D419" s="98" t="s">
        <v>63</v>
      </c>
      <c r="E419" s="99" t="s">
        <v>194</v>
      </c>
      <c r="F419" s="98" t="s">
        <v>226</v>
      </c>
      <c r="G419" s="99" t="s">
        <v>224</v>
      </c>
      <c r="H419" s="99" t="s">
        <v>224</v>
      </c>
      <c r="I419" s="100">
        <f t="shared" ref="I419:K420" si="38">I420</f>
        <v>17039800</v>
      </c>
      <c r="J419" s="105">
        <f t="shared" si="38"/>
        <v>15365000</v>
      </c>
      <c r="K419" s="105">
        <f t="shared" si="38"/>
        <v>15365000</v>
      </c>
      <c r="L419" s="35"/>
      <c r="M419" s="35"/>
      <c r="N419" s="36"/>
      <c r="O419" s="37"/>
    </row>
    <row r="420" spans="1:17" ht="30" outlineLevel="4" x14ac:dyDescent="0.2">
      <c r="A420" s="99" t="s">
        <v>673</v>
      </c>
      <c r="B420" s="98" t="s">
        <v>242</v>
      </c>
      <c r="C420" s="99" t="s">
        <v>655</v>
      </c>
      <c r="D420" s="98" t="s">
        <v>63</v>
      </c>
      <c r="E420" s="99" t="s">
        <v>194</v>
      </c>
      <c r="F420" s="98" t="s">
        <v>226</v>
      </c>
      <c r="G420" s="99" t="s">
        <v>850</v>
      </c>
      <c r="H420" s="99" t="s">
        <v>224</v>
      </c>
      <c r="I420" s="100">
        <f t="shared" si="38"/>
        <v>17039800</v>
      </c>
      <c r="J420" s="105">
        <f t="shared" si="38"/>
        <v>15365000</v>
      </c>
      <c r="K420" s="105">
        <f t="shared" si="38"/>
        <v>15365000</v>
      </c>
      <c r="L420" s="35"/>
      <c r="M420" s="35"/>
      <c r="N420" s="36"/>
      <c r="O420" s="37"/>
    </row>
    <row r="421" spans="1:17" ht="105" outlineLevel="5" x14ac:dyDescent="0.2">
      <c r="A421" s="99" t="s">
        <v>675</v>
      </c>
      <c r="B421" s="103" t="s">
        <v>715</v>
      </c>
      <c r="C421" s="99" t="s">
        <v>655</v>
      </c>
      <c r="D421" s="98" t="s">
        <v>63</v>
      </c>
      <c r="E421" s="99" t="s">
        <v>194</v>
      </c>
      <c r="F421" s="98" t="s">
        <v>226</v>
      </c>
      <c r="G421" s="99" t="s">
        <v>856</v>
      </c>
      <c r="H421" s="99" t="s">
        <v>224</v>
      </c>
      <c r="I421" s="100">
        <f>I422+I425</f>
        <v>17039800</v>
      </c>
      <c r="J421" s="105">
        <f>J422+J425</f>
        <v>15365000</v>
      </c>
      <c r="K421" s="105">
        <f>K422+K425</f>
        <v>15365000</v>
      </c>
      <c r="L421" s="35"/>
      <c r="M421" s="35"/>
      <c r="N421" s="36"/>
      <c r="O421" s="37"/>
    </row>
    <row r="422" spans="1:17" ht="210" outlineLevel="6" x14ac:dyDescent="0.2">
      <c r="A422" s="99" t="s">
        <v>676</v>
      </c>
      <c r="B422" s="103" t="s">
        <v>717</v>
      </c>
      <c r="C422" s="99" t="s">
        <v>655</v>
      </c>
      <c r="D422" s="98" t="s">
        <v>63</v>
      </c>
      <c r="E422" s="99" t="s">
        <v>194</v>
      </c>
      <c r="F422" s="98" t="s">
        <v>226</v>
      </c>
      <c r="G422" s="99" t="s">
        <v>857</v>
      </c>
      <c r="H422" s="99" t="s">
        <v>224</v>
      </c>
      <c r="I422" s="100">
        <f>I424</f>
        <v>8373900</v>
      </c>
      <c r="J422" s="105">
        <f>J424</f>
        <v>6699100</v>
      </c>
      <c r="K422" s="105">
        <f>K424</f>
        <v>6699100</v>
      </c>
      <c r="L422" s="35"/>
      <c r="M422" s="35"/>
      <c r="N422" s="36"/>
      <c r="O422" s="37"/>
    </row>
    <row r="423" spans="1:17" ht="15" outlineLevel="6" x14ac:dyDescent="0.2">
      <c r="A423" s="99" t="s">
        <v>677</v>
      </c>
      <c r="B423" s="103" t="s">
        <v>905</v>
      </c>
      <c r="C423" s="99" t="s">
        <v>655</v>
      </c>
      <c r="D423" s="98" t="s">
        <v>63</v>
      </c>
      <c r="E423" s="99" t="s">
        <v>194</v>
      </c>
      <c r="F423" s="98" t="s">
        <v>226</v>
      </c>
      <c r="G423" s="99" t="s">
        <v>857</v>
      </c>
      <c r="H423" s="99" t="s">
        <v>740</v>
      </c>
      <c r="I423" s="100">
        <f>I424</f>
        <v>8373900</v>
      </c>
      <c r="J423" s="100">
        <f>J424</f>
        <v>6699100</v>
      </c>
      <c r="K423" s="100">
        <f>K424</f>
        <v>6699100</v>
      </c>
      <c r="L423" s="35"/>
      <c r="M423" s="35"/>
      <c r="N423" s="36"/>
      <c r="O423" s="37"/>
    </row>
    <row r="424" spans="1:17" ht="15" outlineLevel="7" x14ac:dyDescent="0.2">
      <c r="A424" s="99" t="s">
        <v>678</v>
      </c>
      <c r="B424" s="98" t="s">
        <v>911</v>
      </c>
      <c r="C424" s="99" t="s">
        <v>655</v>
      </c>
      <c r="D424" s="98" t="s">
        <v>63</v>
      </c>
      <c r="E424" s="99" t="s">
        <v>194</v>
      </c>
      <c r="F424" s="98" t="s">
        <v>226</v>
      </c>
      <c r="G424" s="99" t="s">
        <v>857</v>
      </c>
      <c r="H424" s="99" t="s">
        <v>741</v>
      </c>
      <c r="I424" s="100">
        <f>SUM(L424:O424)</f>
        <v>8373900</v>
      </c>
      <c r="J424" s="107">
        <v>6699100</v>
      </c>
      <c r="K424" s="106">
        <v>6699100</v>
      </c>
      <c r="L424" s="35"/>
      <c r="M424" s="35"/>
      <c r="N424" s="36"/>
      <c r="O424" s="38">
        <v>8373900</v>
      </c>
      <c r="P424" s="36">
        <v>6699100</v>
      </c>
      <c r="Q424" s="36">
        <v>6699100</v>
      </c>
    </row>
    <row r="425" spans="1:17" ht="150" outlineLevel="6" x14ac:dyDescent="0.2">
      <c r="A425" s="99" t="s">
        <v>679</v>
      </c>
      <c r="B425" s="103" t="s">
        <v>720</v>
      </c>
      <c r="C425" s="99" t="s">
        <v>655</v>
      </c>
      <c r="D425" s="98" t="s">
        <v>63</v>
      </c>
      <c r="E425" s="99" t="s">
        <v>194</v>
      </c>
      <c r="F425" s="98" t="s">
        <v>226</v>
      </c>
      <c r="G425" s="99" t="s">
        <v>858</v>
      </c>
      <c r="H425" s="99" t="s">
        <v>224</v>
      </c>
      <c r="I425" s="100">
        <f>I427</f>
        <v>8665900</v>
      </c>
      <c r="J425" s="105">
        <f>J427</f>
        <v>8665900</v>
      </c>
      <c r="K425" s="105">
        <f>K427</f>
        <v>8665900</v>
      </c>
      <c r="L425" s="35"/>
      <c r="M425" s="35"/>
      <c r="N425" s="36"/>
      <c r="O425" s="37"/>
    </row>
    <row r="426" spans="1:17" ht="15" outlineLevel="6" x14ac:dyDescent="0.2">
      <c r="A426" s="99" t="s">
        <v>680</v>
      </c>
      <c r="B426" s="103" t="s">
        <v>905</v>
      </c>
      <c r="C426" s="99" t="s">
        <v>655</v>
      </c>
      <c r="D426" s="98" t="s">
        <v>63</v>
      </c>
      <c r="E426" s="99" t="s">
        <v>194</v>
      </c>
      <c r="F426" s="98" t="s">
        <v>226</v>
      </c>
      <c r="G426" s="99" t="s">
        <v>858</v>
      </c>
      <c r="H426" s="99" t="s">
        <v>740</v>
      </c>
      <c r="I426" s="100">
        <f>I427</f>
        <v>8665900</v>
      </c>
      <c r="J426" s="100">
        <f>J427</f>
        <v>8665900</v>
      </c>
      <c r="K426" s="100">
        <f>K427</f>
        <v>8665900</v>
      </c>
      <c r="L426" s="35"/>
      <c r="M426" s="35"/>
      <c r="N426" s="36"/>
      <c r="O426" s="37"/>
    </row>
    <row r="427" spans="1:17" ht="15" outlineLevel="7" x14ac:dyDescent="0.2">
      <c r="A427" s="99" t="s">
        <v>681</v>
      </c>
      <c r="B427" s="98" t="s">
        <v>911</v>
      </c>
      <c r="C427" s="99" t="s">
        <v>655</v>
      </c>
      <c r="D427" s="98" t="s">
        <v>63</v>
      </c>
      <c r="E427" s="99" t="s">
        <v>194</v>
      </c>
      <c r="F427" s="98" t="s">
        <v>226</v>
      </c>
      <c r="G427" s="99" t="s">
        <v>858</v>
      </c>
      <c r="H427" s="99" t="s">
        <v>741</v>
      </c>
      <c r="I427" s="100">
        <f>SUM(L427:O427)</f>
        <v>8665900</v>
      </c>
      <c r="J427" s="107">
        <v>8665900</v>
      </c>
      <c r="K427" s="106">
        <v>8665900</v>
      </c>
      <c r="L427" s="35">
        <v>8665900</v>
      </c>
      <c r="M427" s="35"/>
      <c r="N427" s="36"/>
      <c r="O427" s="38"/>
    </row>
    <row r="428" spans="1:17" ht="30" outlineLevel="2" x14ac:dyDescent="0.2">
      <c r="A428" s="99" t="s">
        <v>682</v>
      </c>
      <c r="B428" s="98" t="s">
        <v>198</v>
      </c>
      <c r="C428" s="99" t="s">
        <v>655</v>
      </c>
      <c r="D428" s="98" t="s">
        <v>63</v>
      </c>
      <c r="E428" s="99" t="s">
        <v>199</v>
      </c>
      <c r="F428" s="98" t="s">
        <v>258</v>
      </c>
      <c r="G428" s="99" t="s">
        <v>224</v>
      </c>
      <c r="H428" s="99" t="s">
        <v>224</v>
      </c>
      <c r="I428" s="100">
        <f t="shared" ref="I428:K429" si="39">I429</f>
        <v>11373600</v>
      </c>
      <c r="J428" s="105">
        <f t="shared" si="39"/>
        <v>11373600</v>
      </c>
      <c r="K428" s="105">
        <f t="shared" si="39"/>
        <v>11373600</v>
      </c>
      <c r="L428" s="35"/>
      <c r="M428" s="35"/>
      <c r="N428" s="36"/>
      <c r="O428" s="37"/>
    </row>
    <row r="429" spans="1:17" ht="30" outlineLevel="4" x14ac:dyDescent="0.2">
      <c r="A429" s="99" t="s">
        <v>684</v>
      </c>
      <c r="B429" s="98" t="s">
        <v>242</v>
      </c>
      <c r="C429" s="99" t="s">
        <v>655</v>
      </c>
      <c r="D429" s="98" t="s">
        <v>63</v>
      </c>
      <c r="E429" s="99" t="s">
        <v>199</v>
      </c>
      <c r="F429" s="98" t="s">
        <v>258</v>
      </c>
      <c r="G429" s="99" t="s">
        <v>850</v>
      </c>
      <c r="H429" s="99" t="s">
        <v>224</v>
      </c>
      <c r="I429" s="100">
        <f t="shared" si="39"/>
        <v>11373600</v>
      </c>
      <c r="J429" s="105">
        <f t="shared" si="39"/>
        <v>11373600</v>
      </c>
      <c r="K429" s="105">
        <f t="shared" si="39"/>
        <v>11373600</v>
      </c>
      <c r="L429" s="35"/>
      <c r="M429" s="35"/>
      <c r="N429" s="36"/>
      <c r="O429" s="37"/>
    </row>
    <row r="430" spans="1:17" ht="105" outlineLevel="5" x14ac:dyDescent="0.2">
      <c r="A430" s="99" t="s">
        <v>687</v>
      </c>
      <c r="B430" s="103" t="s">
        <v>715</v>
      </c>
      <c r="C430" s="99" t="s">
        <v>655</v>
      </c>
      <c r="D430" s="98" t="s">
        <v>63</v>
      </c>
      <c r="E430" s="99" t="s">
        <v>199</v>
      </c>
      <c r="F430" s="98" t="s">
        <v>258</v>
      </c>
      <c r="G430" s="99" t="s">
        <v>856</v>
      </c>
      <c r="H430" s="99" t="s">
        <v>224</v>
      </c>
      <c r="I430" s="100">
        <f>I431+I434</f>
        <v>11373600</v>
      </c>
      <c r="J430" s="105">
        <f>J431+J434</f>
        <v>11373600</v>
      </c>
      <c r="K430" s="105">
        <f>K431+K434</f>
        <v>11373600</v>
      </c>
      <c r="L430" s="35"/>
      <c r="M430" s="35"/>
      <c r="N430" s="36"/>
      <c r="O430" s="37"/>
    </row>
    <row r="431" spans="1:17" ht="150" outlineLevel="6" x14ac:dyDescent="0.2">
      <c r="A431" s="99" t="s">
        <v>688</v>
      </c>
      <c r="B431" s="103" t="s">
        <v>966</v>
      </c>
      <c r="C431" s="99" t="s">
        <v>655</v>
      </c>
      <c r="D431" s="98" t="s">
        <v>63</v>
      </c>
      <c r="E431" s="99" t="s">
        <v>199</v>
      </c>
      <c r="F431" s="98" t="s">
        <v>258</v>
      </c>
      <c r="G431" s="99" t="s">
        <v>859</v>
      </c>
      <c r="H431" s="99" t="s">
        <v>224</v>
      </c>
      <c r="I431" s="100">
        <f>I433</f>
        <v>7974600</v>
      </c>
      <c r="J431" s="105">
        <f>J433</f>
        <v>7974600</v>
      </c>
      <c r="K431" s="105">
        <f>K433</f>
        <v>7974600</v>
      </c>
      <c r="L431" s="35"/>
      <c r="M431" s="35"/>
      <c r="N431" s="36"/>
      <c r="O431" s="37"/>
    </row>
    <row r="432" spans="1:17" ht="15" outlineLevel="6" x14ac:dyDescent="0.2">
      <c r="A432" s="99" t="s">
        <v>689</v>
      </c>
      <c r="B432" s="103" t="s">
        <v>905</v>
      </c>
      <c r="C432" s="99" t="s">
        <v>655</v>
      </c>
      <c r="D432" s="98" t="s">
        <v>63</v>
      </c>
      <c r="E432" s="99" t="s">
        <v>199</v>
      </c>
      <c r="F432" s="98" t="s">
        <v>258</v>
      </c>
      <c r="G432" s="99" t="s">
        <v>859</v>
      </c>
      <c r="H432" s="99" t="s">
        <v>740</v>
      </c>
      <c r="I432" s="100">
        <f>I433</f>
        <v>7974600</v>
      </c>
      <c r="J432" s="100">
        <f>J433</f>
        <v>7974600</v>
      </c>
      <c r="K432" s="100">
        <f>K433</f>
        <v>7974600</v>
      </c>
      <c r="L432" s="35"/>
      <c r="M432" s="35"/>
      <c r="N432" s="36"/>
      <c r="O432" s="37"/>
    </row>
    <row r="433" spans="1:17" ht="15" outlineLevel="7" x14ac:dyDescent="0.2">
      <c r="A433" s="99" t="s">
        <v>690</v>
      </c>
      <c r="B433" s="98" t="s">
        <v>304</v>
      </c>
      <c r="C433" s="99" t="s">
        <v>655</v>
      </c>
      <c r="D433" s="98" t="s">
        <v>63</v>
      </c>
      <c r="E433" s="99" t="s">
        <v>199</v>
      </c>
      <c r="F433" s="98" t="s">
        <v>258</v>
      </c>
      <c r="G433" s="99" t="s">
        <v>859</v>
      </c>
      <c r="H433" s="99" t="s">
        <v>303</v>
      </c>
      <c r="I433" s="100">
        <f>SUM(L433:O433)</f>
        <v>7974600</v>
      </c>
      <c r="J433" s="107">
        <v>7974600</v>
      </c>
      <c r="K433" s="106">
        <v>7974600</v>
      </c>
      <c r="L433" s="35">
        <v>7974600</v>
      </c>
      <c r="M433" s="35"/>
      <c r="N433" s="36"/>
      <c r="O433" s="38"/>
    </row>
    <row r="434" spans="1:17" ht="150" outlineLevel="6" x14ac:dyDescent="0.2">
      <c r="A434" s="99" t="s">
        <v>691</v>
      </c>
      <c r="B434" s="103" t="s">
        <v>967</v>
      </c>
      <c r="C434" s="99" t="s">
        <v>655</v>
      </c>
      <c r="D434" s="98" t="s">
        <v>63</v>
      </c>
      <c r="E434" s="99" t="s">
        <v>199</v>
      </c>
      <c r="F434" s="98" t="s">
        <v>258</v>
      </c>
      <c r="G434" s="99" t="s">
        <v>860</v>
      </c>
      <c r="H434" s="99" t="s">
        <v>224</v>
      </c>
      <c r="I434" s="100">
        <f>I436</f>
        <v>3399000</v>
      </c>
      <c r="J434" s="105">
        <f>J436</f>
        <v>3399000</v>
      </c>
      <c r="K434" s="105">
        <f>K436</f>
        <v>3399000</v>
      </c>
      <c r="L434" s="35"/>
      <c r="M434" s="35"/>
      <c r="N434" s="36"/>
      <c r="O434" s="37"/>
    </row>
    <row r="435" spans="1:17" ht="15" outlineLevel="6" x14ac:dyDescent="0.2">
      <c r="A435" s="99" t="s">
        <v>692</v>
      </c>
      <c r="B435" s="103" t="s">
        <v>905</v>
      </c>
      <c r="C435" s="99" t="s">
        <v>655</v>
      </c>
      <c r="D435" s="98" t="s">
        <v>63</v>
      </c>
      <c r="E435" s="99" t="s">
        <v>199</v>
      </c>
      <c r="F435" s="98" t="s">
        <v>258</v>
      </c>
      <c r="G435" s="99" t="s">
        <v>860</v>
      </c>
      <c r="H435" s="99" t="s">
        <v>740</v>
      </c>
      <c r="I435" s="100">
        <f>I436</f>
        <v>3399000</v>
      </c>
      <c r="J435" s="100">
        <f>J436</f>
        <v>3399000</v>
      </c>
      <c r="K435" s="100">
        <f>K436</f>
        <v>3399000</v>
      </c>
      <c r="L435" s="35"/>
      <c r="M435" s="35"/>
      <c r="N435" s="36"/>
      <c r="O435" s="37"/>
    </row>
    <row r="436" spans="1:17" ht="15" outlineLevel="7" x14ac:dyDescent="0.2">
      <c r="A436" s="99" t="s">
        <v>693</v>
      </c>
      <c r="B436" s="98" t="s">
        <v>304</v>
      </c>
      <c r="C436" s="99" t="s">
        <v>655</v>
      </c>
      <c r="D436" s="98" t="s">
        <v>63</v>
      </c>
      <c r="E436" s="99" t="s">
        <v>199</v>
      </c>
      <c r="F436" s="98" t="s">
        <v>258</v>
      </c>
      <c r="G436" s="99" t="s">
        <v>860</v>
      </c>
      <c r="H436" s="99" t="s">
        <v>303</v>
      </c>
      <c r="I436" s="100">
        <f>SUM(L436:O436)</f>
        <v>3399000</v>
      </c>
      <c r="J436" s="107">
        <v>3399000</v>
      </c>
      <c r="K436" s="106">
        <v>3399000</v>
      </c>
      <c r="L436" s="35">
        <v>3399000</v>
      </c>
      <c r="M436" s="35"/>
      <c r="N436" s="36"/>
      <c r="O436" s="38"/>
    </row>
    <row r="437" spans="1:17" ht="45" x14ac:dyDescent="0.2">
      <c r="A437" s="99" t="s">
        <v>694</v>
      </c>
      <c r="B437" s="98" t="s">
        <v>732</v>
      </c>
      <c r="C437" s="99" t="s">
        <v>731</v>
      </c>
      <c r="D437" s="98" t="s">
        <v>224</v>
      </c>
      <c r="E437" s="99" t="s">
        <v>224</v>
      </c>
      <c r="F437" s="98" t="s">
        <v>224</v>
      </c>
      <c r="G437" s="99" t="s">
        <v>224</v>
      </c>
      <c r="H437" s="99" t="s">
        <v>224</v>
      </c>
      <c r="I437" s="100">
        <f>I438+I445</f>
        <v>36643300</v>
      </c>
      <c r="J437" s="105">
        <f>J438+J445</f>
        <v>35512300</v>
      </c>
      <c r="K437" s="105">
        <f>K438+K445</f>
        <v>35512300</v>
      </c>
      <c r="L437" s="35">
        <f t="shared" ref="L437:Q437" si="40">SUM(L438:L465)</f>
        <v>7142000</v>
      </c>
      <c r="M437" s="35">
        <f t="shared" si="40"/>
        <v>0</v>
      </c>
      <c r="N437" s="35">
        <f t="shared" si="40"/>
        <v>0</v>
      </c>
      <c r="O437" s="51">
        <f t="shared" si="40"/>
        <v>29501300</v>
      </c>
      <c r="P437" s="51">
        <f t="shared" si="40"/>
        <v>29501300</v>
      </c>
      <c r="Q437" s="51">
        <f t="shared" si="40"/>
        <v>29501300</v>
      </c>
    </row>
    <row r="438" spans="1:17" ht="15" outlineLevel="1" x14ac:dyDescent="0.2">
      <c r="A438" s="99" t="s">
        <v>695</v>
      </c>
      <c r="B438" s="98" t="s">
        <v>64</v>
      </c>
      <c r="C438" s="99" t="s">
        <v>731</v>
      </c>
      <c r="D438" s="98" t="s">
        <v>227</v>
      </c>
      <c r="E438" s="99" t="s">
        <v>224</v>
      </c>
      <c r="F438" s="98" t="s">
        <v>224</v>
      </c>
      <c r="G438" s="99" t="s">
        <v>224</v>
      </c>
      <c r="H438" s="99" t="s">
        <v>224</v>
      </c>
      <c r="I438" s="100">
        <f t="shared" ref="I438:K441" si="41">I439</f>
        <v>565200</v>
      </c>
      <c r="J438" s="105">
        <f t="shared" si="41"/>
        <v>565200</v>
      </c>
      <c r="K438" s="105">
        <f t="shared" si="41"/>
        <v>565200</v>
      </c>
      <c r="L438" s="35"/>
      <c r="M438" s="35"/>
      <c r="N438" s="36"/>
      <c r="O438" s="37"/>
    </row>
    <row r="439" spans="1:17" ht="30" outlineLevel="2" x14ac:dyDescent="0.2">
      <c r="A439" s="99" t="s">
        <v>696</v>
      </c>
      <c r="B439" s="98" t="s">
        <v>82</v>
      </c>
      <c r="C439" s="99" t="s">
        <v>731</v>
      </c>
      <c r="D439" s="98" t="s">
        <v>227</v>
      </c>
      <c r="E439" s="99" t="s">
        <v>83</v>
      </c>
      <c r="F439" s="98" t="s">
        <v>46</v>
      </c>
      <c r="G439" s="99" t="s">
        <v>224</v>
      </c>
      <c r="H439" s="99" t="s">
        <v>224</v>
      </c>
      <c r="I439" s="100">
        <f t="shared" si="41"/>
        <v>565200</v>
      </c>
      <c r="J439" s="105">
        <f t="shared" si="41"/>
        <v>565200</v>
      </c>
      <c r="K439" s="105">
        <f t="shared" si="41"/>
        <v>565200</v>
      </c>
      <c r="L439" s="35"/>
      <c r="M439" s="35"/>
      <c r="N439" s="36"/>
      <c r="O439" s="37"/>
    </row>
    <row r="440" spans="1:17" ht="60" outlineLevel="4" x14ac:dyDescent="0.2">
      <c r="A440" s="99" t="s">
        <v>697</v>
      </c>
      <c r="B440" s="98" t="s">
        <v>271</v>
      </c>
      <c r="C440" s="99" t="s">
        <v>731</v>
      </c>
      <c r="D440" s="98" t="s">
        <v>227</v>
      </c>
      <c r="E440" s="99" t="s">
        <v>83</v>
      </c>
      <c r="F440" s="98" t="s">
        <v>46</v>
      </c>
      <c r="G440" s="99" t="s">
        <v>842</v>
      </c>
      <c r="H440" s="99" t="s">
        <v>224</v>
      </c>
      <c r="I440" s="100">
        <f t="shared" si="41"/>
        <v>565200</v>
      </c>
      <c r="J440" s="105">
        <f t="shared" si="41"/>
        <v>565200</v>
      </c>
      <c r="K440" s="105">
        <f t="shared" si="41"/>
        <v>565200</v>
      </c>
      <c r="L440" s="35"/>
      <c r="M440" s="35"/>
      <c r="N440" s="36"/>
      <c r="O440" s="37"/>
    </row>
    <row r="441" spans="1:17" ht="60" outlineLevel="5" x14ac:dyDescent="0.2">
      <c r="A441" s="99" t="s">
        <v>698</v>
      </c>
      <c r="B441" s="98" t="s">
        <v>734</v>
      </c>
      <c r="C441" s="99" t="s">
        <v>731</v>
      </c>
      <c r="D441" s="98" t="s">
        <v>227</v>
      </c>
      <c r="E441" s="99" t="s">
        <v>83</v>
      </c>
      <c r="F441" s="98" t="s">
        <v>46</v>
      </c>
      <c r="G441" s="99" t="s">
        <v>847</v>
      </c>
      <c r="H441" s="99" t="s">
        <v>224</v>
      </c>
      <c r="I441" s="100">
        <f t="shared" si="41"/>
        <v>565200</v>
      </c>
      <c r="J441" s="105">
        <f t="shared" si="41"/>
        <v>565200</v>
      </c>
      <c r="K441" s="105">
        <f t="shared" si="41"/>
        <v>565200</v>
      </c>
      <c r="L441" s="35"/>
      <c r="M441" s="35"/>
      <c r="N441" s="36"/>
      <c r="O441" s="37"/>
    </row>
    <row r="442" spans="1:17" ht="135" outlineLevel="6" x14ac:dyDescent="0.2">
      <c r="A442" s="99" t="s">
        <v>700</v>
      </c>
      <c r="B442" s="103" t="s">
        <v>953</v>
      </c>
      <c r="C442" s="99" t="s">
        <v>731</v>
      </c>
      <c r="D442" s="98" t="s">
        <v>227</v>
      </c>
      <c r="E442" s="99" t="s">
        <v>83</v>
      </c>
      <c r="F442" s="98" t="s">
        <v>46</v>
      </c>
      <c r="G442" s="99" t="s">
        <v>848</v>
      </c>
      <c r="H442" s="99" t="s">
        <v>224</v>
      </c>
      <c r="I442" s="100">
        <f>I444</f>
        <v>565200</v>
      </c>
      <c r="J442" s="105">
        <f>J444</f>
        <v>565200</v>
      </c>
      <c r="K442" s="105">
        <f>K444</f>
        <v>565200</v>
      </c>
      <c r="L442" s="35"/>
      <c r="M442" s="35"/>
      <c r="N442" s="36"/>
      <c r="O442" s="37"/>
    </row>
    <row r="443" spans="1:17" ht="45" outlineLevel="6" x14ac:dyDescent="0.2">
      <c r="A443" s="99" t="s">
        <v>701</v>
      </c>
      <c r="B443" s="103" t="s">
        <v>896</v>
      </c>
      <c r="C443" s="99" t="s">
        <v>731</v>
      </c>
      <c r="D443" s="98" t="s">
        <v>227</v>
      </c>
      <c r="E443" s="99" t="s">
        <v>83</v>
      </c>
      <c r="F443" s="98" t="s">
        <v>46</v>
      </c>
      <c r="G443" s="99" t="s">
        <v>848</v>
      </c>
      <c r="H443" s="99" t="s">
        <v>423</v>
      </c>
      <c r="I443" s="100">
        <f>I444</f>
        <v>565200</v>
      </c>
      <c r="J443" s="100">
        <f>J444</f>
        <v>565200</v>
      </c>
      <c r="K443" s="100">
        <f>K444</f>
        <v>565200</v>
      </c>
      <c r="L443" s="35"/>
      <c r="M443" s="35"/>
      <c r="N443" s="36"/>
      <c r="O443" s="37"/>
    </row>
    <row r="444" spans="1:17" ht="45" outlineLevel="7" x14ac:dyDescent="0.2">
      <c r="A444" s="99" t="s">
        <v>702</v>
      </c>
      <c r="B444" s="98" t="s">
        <v>897</v>
      </c>
      <c r="C444" s="99" t="s">
        <v>731</v>
      </c>
      <c r="D444" s="98" t="s">
        <v>227</v>
      </c>
      <c r="E444" s="99" t="s">
        <v>83</v>
      </c>
      <c r="F444" s="98" t="s">
        <v>46</v>
      </c>
      <c r="G444" s="99" t="s">
        <v>848</v>
      </c>
      <c r="H444" s="99" t="s">
        <v>476</v>
      </c>
      <c r="I444" s="100">
        <f>SUM(L444:O444)</f>
        <v>565200</v>
      </c>
      <c r="J444" s="107">
        <v>565200</v>
      </c>
      <c r="K444" s="106">
        <v>565200</v>
      </c>
      <c r="L444" s="35"/>
      <c r="M444" s="35"/>
      <c r="N444" s="36"/>
      <c r="O444" s="38">
        <v>565200</v>
      </c>
      <c r="P444" s="36">
        <v>565200</v>
      </c>
      <c r="Q444" s="36">
        <v>565200</v>
      </c>
    </row>
    <row r="445" spans="1:17" ht="30" outlineLevel="1" x14ac:dyDescent="0.2">
      <c r="A445" s="99" t="s">
        <v>703</v>
      </c>
      <c r="B445" s="98" t="s">
        <v>84</v>
      </c>
      <c r="C445" s="99" t="s">
        <v>731</v>
      </c>
      <c r="D445" s="98" t="s">
        <v>234</v>
      </c>
      <c r="E445" s="99" t="s">
        <v>224</v>
      </c>
      <c r="F445" s="98" t="s">
        <v>224</v>
      </c>
      <c r="G445" s="99" t="s">
        <v>224</v>
      </c>
      <c r="H445" s="99" t="s">
        <v>224</v>
      </c>
      <c r="I445" s="100">
        <f>I446+I456</f>
        <v>36078100</v>
      </c>
      <c r="J445" s="105">
        <f>J446+J456</f>
        <v>34947100</v>
      </c>
      <c r="K445" s="105">
        <f>K446+K456</f>
        <v>34947100</v>
      </c>
      <c r="L445" s="35"/>
      <c r="M445" s="35"/>
      <c r="N445" s="36"/>
      <c r="O445" s="37"/>
    </row>
    <row r="446" spans="1:17" ht="15" outlineLevel="2" x14ac:dyDescent="0.2">
      <c r="A446" s="99" t="s">
        <v>704</v>
      </c>
      <c r="B446" s="98" t="s">
        <v>90</v>
      </c>
      <c r="C446" s="99" t="s">
        <v>731</v>
      </c>
      <c r="D446" s="98" t="s">
        <v>234</v>
      </c>
      <c r="E446" s="99" t="s">
        <v>91</v>
      </c>
      <c r="F446" s="98" t="s">
        <v>338</v>
      </c>
      <c r="G446" s="99" t="s">
        <v>224</v>
      </c>
      <c r="H446" s="99" t="s">
        <v>224</v>
      </c>
      <c r="I446" s="100">
        <f>I447</f>
        <v>29656100</v>
      </c>
      <c r="J446" s="105">
        <f>J447</f>
        <v>28936100</v>
      </c>
      <c r="K446" s="105">
        <f>K447</f>
        <v>28936100</v>
      </c>
      <c r="L446" s="35"/>
      <c r="M446" s="35"/>
      <c r="N446" s="36"/>
      <c r="O446" s="37"/>
    </row>
    <row r="447" spans="1:17" ht="60" outlineLevel="4" x14ac:dyDescent="0.2">
      <c r="A447" s="99" t="s">
        <v>705</v>
      </c>
      <c r="B447" s="98" t="s">
        <v>699</v>
      </c>
      <c r="C447" s="99" t="s">
        <v>731</v>
      </c>
      <c r="D447" s="98" t="s">
        <v>234</v>
      </c>
      <c r="E447" s="99" t="s">
        <v>91</v>
      </c>
      <c r="F447" s="98" t="s">
        <v>338</v>
      </c>
      <c r="G447" s="99" t="s">
        <v>795</v>
      </c>
      <c r="H447" s="99" t="s">
        <v>224</v>
      </c>
      <c r="I447" s="100">
        <f>I448+I452</f>
        <v>29656100</v>
      </c>
      <c r="J447" s="100">
        <f>J448+J452</f>
        <v>28936100</v>
      </c>
      <c r="K447" s="100">
        <f>K448+K452</f>
        <v>28936100</v>
      </c>
      <c r="L447" s="35"/>
      <c r="M447" s="35"/>
      <c r="N447" s="36"/>
      <c r="O447" s="37"/>
    </row>
    <row r="448" spans="1:17" ht="75" outlineLevel="5" x14ac:dyDescent="0.2">
      <c r="A448" s="99" t="s">
        <v>706</v>
      </c>
      <c r="B448" s="98" t="s">
        <v>736</v>
      </c>
      <c r="C448" s="99" t="s">
        <v>731</v>
      </c>
      <c r="D448" s="98" t="s">
        <v>234</v>
      </c>
      <c r="E448" s="99" t="s">
        <v>91</v>
      </c>
      <c r="F448" s="98" t="s">
        <v>338</v>
      </c>
      <c r="G448" s="99" t="s">
        <v>796</v>
      </c>
      <c r="H448" s="99" t="s">
        <v>224</v>
      </c>
      <c r="I448" s="100">
        <f>I449</f>
        <v>28936100</v>
      </c>
      <c r="J448" s="105">
        <f>J449</f>
        <v>28936100</v>
      </c>
      <c r="K448" s="105">
        <f>K449</f>
        <v>28936100</v>
      </c>
      <c r="L448" s="35"/>
      <c r="M448" s="35"/>
      <c r="N448" s="36"/>
      <c r="O448" s="37"/>
    </row>
    <row r="449" spans="1:17" ht="120" outlineLevel="6" x14ac:dyDescent="0.2">
      <c r="A449" s="99" t="s">
        <v>707</v>
      </c>
      <c r="B449" s="103" t="s">
        <v>965</v>
      </c>
      <c r="C449" s="99" t="s">
        <v>731</v>
      </c>
      <c r="D449" s="98" t="s">
        <v>234</v>
      </c>
      <c r="E449" s="99" t="s">
        <v>91</v>
      </c>
      <c r="F449" s="98" t="s">
        <v>338</v>
      </c>
      <c r="G449" s="99" t="s">
        <v>797</v>
      </c>
      <c r="H449" s="99" t="s">
        <v>224</v>
      </c>
      <c r="I449" s="100">
        <f>I451</f>
        <v>28936100</v>
      </c>
      <c r="J449" s="105">
        <f>J451</f>
        <v>28936100</v>
      </c>
      <c r="K449" s="105">
        <f>K451</f>
        <v>28936100</v>
      </c>
      <c r="L449" s="35"/>
      <c r="M449" s="35"/>
      <c r="N449" s="36"/>
      <c r="O449" s="37"/>
    </row>
    <row r="450" spans="1:17" ht="15" outlineLevel="6" x14ac:dyDescent="0.2">
      <c r="A450" s="99" t="s">
        <v>708</v>
      </c>
      <c r="B450" s="103" t="s">
        <v>899</v>
      </c>
      <c r="C450" s="99" t="s">
        <v>731</v>
      </c>
      <c r="D450" s="98" t="s">
        <v>234</v>
      </c>
      <c r="E450" s="99" t="s">
        <v>91</v>
      </c>
      <c r="F450" s="98" t="s">
        <v>338</v>
      </c>
      <c r="G450" s="99" t="s">
        <v>797</v>
      </c>
      <c r="H450" s="99" t="s">
        <v>900</v>
      </c>
      <c r="I450" s="100">
        <f>I451</f>
        <v>28936100</v>
      </c>
      <c r="J450" s="100">
        <f>J451</f>
        <v>28936100</v>
      </c>
      <c r="K450" s="100">
        <f>K451</f>
        <v>28936100</v>
      </c>
      <c r="L450" s="35"/>
      <c r="M450" s="35"/>
      <c r="N450" s="36"/>
      <c r="O450" s="37"/>
    </row>
    <row r="451" spans="1:17" ht="60" outlineLevel="7" x14ac:dyDescent="0.2">
      <c r="A451" s="99" t="s">
        <v>709</v>
      </c>
      <c r="B451" s="98" t="s">
        <v>277</v>
      </c>
      <c r="C451" s="99" t="s">
        <v>731</v>
      </c>
      <c r="D451" s="98" t="s">
        <v>234</v>
      </c>
      <c r="E451" s="99" t="s">
        <v>91</v>
      </c>
      <c r="F451" s="98" t="s">
        <v>338</v>
      </c>
      <c r="G451" s="99" t="s">
        <v>797</v>
      </c>
      <c r="H451" s="99" t="s">
        <v>276</v>
      </c>
      <c r="I451" s="100">
        <f>SUM(L451:O451)</f>
        <v>28936100</v>
      </c>
      <c r="J451" s="107">
        <v>28936100</v>
      </c>
      <c r="K451" s="106">
        <v>28936100</v>
      </c>
      <c r="L451" s="35"/>
      <c r="M451" s="35"/>
      <c r="N451" s="36"/>
      <c r="O451" s="38">
        <v>28936100</v>
      </c>
      <c r="P451" s="36">
        <v>28936100</v>
      </c>
      <c r="Q451" s="36">
        <v>28936100</v>
      </c>
    </row>
    <row r="452" spans="1:17" ht="105" outlineLevel="7" x14ac:dyDescent="0.2">
      <c r="A452" s="99" t="s">
        <v>710</v>
      </c>
      <c r="B452" s="98" t="s">
        <v>735</v>
      </c>
      <c r="C452" s="99" t="s">
        <v>731</v>
      </c>
      <c r="D452" s="98" t="s">
        <v>234</v>
      </c>
      <c r="E452" s="99"/>
      <c r="F452" s="98" t="s">
        <v>338</v>
      </c>
      <c r="G452" s="99" t="s">
        <v>909</v>
      </c>
      <c r="H452" s="99"/>
      <c r="I452" s="100">
        <f>I453</f>
        <v>720000</v>
      </c>
      <c r="J452" s="100">
        <f>J453</f>
        <v>0</v>
      </c>
      <c r="K452" s="100">
        <f>K453</f>
        <v>0</v>
      </c>
      <c r="L452" s="35"/>
      <c r="M452" s="35"/>
      <c r="N452" s="36"/>
      <c r="O452" s="38"/>
    </row>
    <row r="453" spans="1:17" ht="285" outlineLevel="7" x14ac:dyDescent="0.2">
      <c r="A453" s="99" t="s">
        <v>711</v>
      </c>
      <c r="B453" s="102" t="s">
        <v>918</v>
      </c>
      <c r="C453" s="99" t="s">
        <v>731</v>
      </c>
      <c r="D453" s="98" t="s">
        <v>234</v>
      </c>
      <c r="E453" s="99"/>
      <c r="F453" s="98" t="s">
        <v>338</v>
      </c>
      <c r="G453" s="99" t="s">
        <v>917</v>
      </c>
      <c r="H453" s="99"/>
      <c r="I453" s="100">
        <f>I455</f>
        <v>720000</v>
      </c>
      <c r="J453" s="100">
        <f>J455</f>
        <v>0</v>
      </c>
      <c r="K453" s="100">
        <f>K455</f>
        <v>0</v>
      </c>
      <c r="L453" s="35"/>
      <c r="M453" s="35"/>
      <c r="N453" s="36"/>
      <c r="O453" s="38"/>
    </row>
    <row r="454" spans="1:17" ht="45" outlineLevel="7" x14ac:dyDescent="0.2">
      <c r="A454" s="99" t="s">
        <v>712</v>
      </c>
      <c r="B454" s="98" t="s">
        <v>896</v>
      </c>
      <c r="C454" s="99" t="s">
        <v>731</v>
      </c>
      <c r="D454" s="98" t="s">
        <v>234</v>
      </c>
      <c r="E454" s="99"/>
      <c r="F454" s="98" t="s">
        <v>338</v>
      </c>
      <c r="G454" s="99" t="s">
        <v>917</v>
      </c>
      <c r="H454" s="99" t="s">
        <v>423</v>
      </c>
      <c r="I454" s="100">
        <f>I455</f>
        <v>720000</v>
      </c>
      <c r="J454" s="100">
        <f>J455</f>
        <v>0</v>
      </c>
      <c r="K454" s="100">
        <f>K455</f>
        <v>0</v>
      </c>
      <c r="L454" s="35"/>
      <c r="M454" s="35"/>
      <c r="N454" s="36"/>
      <c r="O454" s="38"/>
    </row>
    <row r="455" spans="1:17" ht="45" outlineLevel="7" x14ac:dyDescent="0.2">
      <c r="A455" s="99" t="s">
        <v>713</v>
      </c>
      <c r="B455" s="98" t="s">
        <v>897</v>
      </c>
      <c r="C455" s="99" t="s">
        <v>731</v>
      </c>
      <c r="D455" s="98" t="s">
        <v>234</v>
      </c>
      <c r="E455" s="99"/>
      <c r="F455" s="98" t="s">
        <v>338</v>
      </c>
      <c r="G455" s="99" t="s">
        <v>917</v>
      </c>
      <c r="H455" s="99" t="s">
        <v>476</v>
      </c>
      <c r="I455" s="100">
        <f>SUM(L455:O455)</f>
        <v>720000</v>
      </c>
      <c r="J455" s="107">
        <v>0</v>
      </c>
      <c r="K455" s="106">
        <v>0</v>
      </c>
      <c r="L455" s="35">
        <v>720000</v>
      </c>
      <c r="M455" s="35"/>
      <c r="N455" s="36"/>
      <c r="O455" s="38"/>
    </row>
    <row r="456" spans="1:17" ht="30" outlineLevel="2" x14ac:dyDescent="0.2">
      <c r="A456" s="99" t="s">
        <v>714</v>
      </c>
      <c r="B456" s="98" t="s">
        <v>96</v>
      </c>
      <c r="C456" s="99" t="s">
        <v>731</v>
      </c>
      <c r="D456" s="98" t="s">
        <v>234</v>
      </c>
      <c r="E456" s="99" t="s">
        <v>97</v>
      </c>
      <c r="F456" s="98" t="s">
        <v>234</v>
      </c>
      <c r="G456" s="99"/>
      <c r="H456" s="99" t="s">
        <v>224</v>
      </c>
      <c r="I456" s="100">
        <f t="shared" ref="I456:K458" si="42">I457</f>
        <v>6422000</v>
      </c>
      <c r="J456" s="105">
        <f t="shared" si="42"/>
        <v>6011000</v>
      </c>
      <c r="K456" s="105">
        <f t="shared" si="42"/>
        <v>6011000</v>
      </c>
      <c r="L456" s="35"/>
      <c r="M456" s="35"/>
      <c r="N456" s="36"/>
      <c r="O456" s="37"/>
    </row>
    <row r="457" spans="1:17" ht="60" outlineLevel="4" x14ac:dyDescent="0.2">
      <c r="A457" s="99" t="s">
        <v>716</v>
      </c>
      <c r="B457" s="98" t="s">
        <v>699</v>
      </c>
      <c r="C457" s="99" t="s">
        <v>731</v>
      </c>
      <c r="D457" s="98" t="s">
        <v>234</v>
      </c>
      <c r="E457" s="99" t="s">
        <v>97</v>
      </c>
      <c r="F457" s="98" t="s">
        <v>234</v>
      </c>
      <c r="G457" s="99" t="s">
        <v>795</v>
      </c>
      <c r="H457" s="99" t="s">
        <v>224</v>
      </c>
      <c r="I457" s="100">
        <f t="shared" si="42"/>
        <v>6422000</v>
      </c>
      <c r="J457" s="105">
        <f t="shared" si="42"/>
        <v>6011000</v>
      </c>
      <c r="K457" s="105">
        <f t="shared" si="42"/>
        <v>6011000</v>
      </c>
      <c r="L457" s="35"/>
      <c r="M457" s="35"/>
      <c r="N457" s="36"/>
      <c r="O457" s="37"/>
    </row>
    <row r="458" spans="1:17" ht="90" outlineLevel="5" x14ac:dyDescent="0.2">
      <c r="A458" s="99" t="s">
        <v>718</v>
      </c>
      <c r="B458" s="98" t="s">
        <v>737</v>
      </c>
      <c r="C458" s="99" t="s">
        <v>731</v>
      </c>
      <c r="D458" s="98" t="s">
        <v>234</v>
      </c>
      <c r="E458" s="99" t="s">
        <v>97</v>
      </c>
      <c r="F458" s="98" t="s">
        <v>234</v>
      </c>
      <c r="G458" s="99" t="s">
        <v>798</v>
      </c>
      <c r="H458" s="99" t="s">
        <v>224</v>
      </c>
      <c r="I458" s="100">
        <f t="shared" si="42"/>
        <v>6422000</v>
      </c>
      <c r="J458" s="105">
        <f t="shared" si="42"/>
        <v>6011000</v>
      </c>
      <c r="K458" s="105">
        <f t="shared" si="42"/>
        <v>6011000</v>
      </c>
      <c r="L458" s="35"/>
      <c r="M458" s="35"/>
      <c r="N458" s="36"/>
      <c r="O458" s="37"/>
    </row>
    <row r="459" spans="1:17" ht="120" outlineLevel="6" x14ac:dyDescent="0.2">
      <c r="A459" s="99" t="s">
        <v>719</v>
      </c>
      <c r="B459" s="103" t="s">
        <v>738</v>
      </c>
      <c r="C459" s="99" t="s">
        <v>731</v>
      </c>
      <c r="D459" s="98" t="s">
        <v>234</v>
      </c>
      <c r="E459" s="99" t="s">
        <v>97</v>
      </c>
      <c r="F459" s="98" t="s">
        <v>234</v>
      </c>
      <c r="G459" s="99" t="s">
        <v>799</v>
      </c>
      <c r="H459" s="99" t="s">
        <v>224</v>
      </c>
      <c r="I459" s="100">
        <f>I461+I463+I465</f>
        <v>6422000</v>
      </c>
      <c r="J459" s="100">
        <f>J461+J463+J465</f>
        <v>6011000</v>
      </c>
      <c r="K459" s="100">
        <f>K461+K463+K465</f>
        <v>6011000</v>
      </c>
      <c r="L459" s="35"/>
      <c r="M459" s="35"/>
      <c r="N459" s="36"/>
      <c r="O459" s="37"/>
    </row>
    <row r="460" spans="1:17" ht="90" outlineLevel="6" x14ac:dyDescent="0.2">
      <c r="A460" s="99" t="s">
        <v>721</v>
      </c>
      <c r="B460" s="103" t="s">
        <v>894</v>
      </c>
      <c r="C460" s="99" t="s">
        <v>731</v>
      </c>
      <c r="D460" s="98" t="s">
        <v>234</v>
      </c>
      <c r="E460" s="99" t="s">
        <v>97</v>
      </c>
      <c r="F460" s="98" t="s">
        <v>234</v>
      </c>
      <c r="G460" s="99" t="s">
        <v>799</v>
      </c>
      <c r="H460" s="99" t="s">
        <v>299</v>
      </c>
      <c r="I460" s="100">
        <f>I461</f>
        <v>5039000</v>
      </c>
      <c r="J460" s="100">
        <f>J461</f>
        <v>5039000</v>
      </c>
      <c r="K460" s="100">
        <f>K461</f>
        <v>5039000</v>
      </c>
      <c r="L460" s="35"/>
      <c r="M460" s="35"/>
      <c r="N460" s="36"/>
      <c r="O460" s="37"/>
    </row>
    <row r="461" spans="1:17" ht="30" outlineLevel="7" x14ac:dyDescent="0.2">
      <c r="A461" s="99" t="s">
        <v>722</v>
      </c>
      <c r="B461" s="98" t="s">
        <v>904</v>
      </c>
      <c r="C461" s="99" t="s">
        <v>731</v>
      </c>
      <c r="D461" s="98" t="s">
        <v>234</v>
      </c>
      <c r="E461" s="99" t="s">
        <v>97</v>
      </c>
      <c r="F461" s="98" t="s">
        <v>234</v>
      </c>
      <c r="G461" s="99" t="s">
        <v>799</v>
      </c>
      <c r="H461" s="99" t="s">
        <v>314</v>
      </c>
      <c r="I461" s="100">
        <f>SUM(L461:O461)</f>
        <v>5039000</v>
      </c>
      <c r="J461" s="107">
        <v>5039000</v>
      </c>
      <c r="K461" s="106">
        <v>5039000</v>
      </c>
      <c r="L461" s="35">
        <v>5039000</v>
      </c>
      <c r="M461" s="35"/>
      <c r="N461" s="36"/>
      <c r="O461" s="38"/>
    </row>
    <row r="462" spans="1:17" ht="45" outlineLevel="7" x14ac:dyDescent="0.2">
      <c r="A462" s="99" t="s">
        <v>723</v>
      </c>
      <c r="B462" s="98" t="s">
        <v>896</v>
      </c>
      <c r="C462" s="99" t="s">
        <v>731</v>
      </c>
      <c r="D462" s="98" t="s">
        <v>234</v>
      </c>
      <c r="E462" s="99" t="s">
        <v>97</v>
      </c>
      <c r="F462" s="98" t="s">
        <v>234</v>
      </c>
      <c r="G462" s="99" t="s">
        <v>799</v>
      </c>
      <c r="H462" s="99" t="s">
        <v>423</v>
      </c>
      <c r="I462" s="100">
        <f>I463</f>
        <v>860000</v>
      </c>
      <c r="J462" s="100">
        <f>J463</f>
        <v>860000</v>
      </c>
      <c r="K462" s="100">
        <f>K463</f>
        <v>860000</v>
      </c>
      <c r="L462" s="35"/>
      <c r="M462" s="35"/>
      <c r="N462" s="36"/>
      <c r="O462" s="38"/>
    </row>
    <row r="463" spans="1:17" ht="45" outlineLevel="7" x14ac:dyDescent="0.2">
      <c r="A463" s="99" t="s">
        <v>724</v>
      </c>
      <c r="B463" s="98" t="s">
        <v>897</v>
      </c>
      <c r="C463" s="99" t="s">
        <v>731</v>
      </c>
      <c r="D463" s="98" t="s">
        <v>234</v>
      </c>
      <c r="E463" s="99" t="s">
        <v>97</v>
      </c>
      <c r="F463" s="98" t="s">
        <v>234</v>
      </c>
      <c r="G463" s="99" t="s">
        <v>799</v>
      </c>
      <c r="H463" s="99" t="s">
        <v>476</v>
      </c>
      <c r="I463" s="100">
        <f>SUM(L463:O463)</f>
        <v>860000</v>
      </c>
      <c r="J463" s="107">
        <v>860000</v>
      </c>
      <c r="K463" s="106">
        <v>860000</v>
      </c>
      <c r="L463" s="35">
        <v>860000</v>
      </c>
      <c r="M463" s="35"/>
      <c r="N463" s="36"/>
      <c r="O463" s="38"/>
    </row>
    <row r="464" spans="1:17" ht="15" outlineLevel="7" x14ac:dyDescent="0.2">
      <c r="A464" s="99" t="s">
        <v>725</v>
      </c>
      <c r="B464" s="98" t="s">
        <v>899</v>
      </c>
      <c r="C464" s="99" t="s">
        <v>731</v>
      </c>
      <c r="D464" s="98" t="s">
        <v>234</v>
      </c>
      <c r="E464" s="99" t="s">
        <v>97</v>
      </c>
      <c r="F464" s="98" t="s">
        <v>234</v>
      </c>
      <c r="G464" s="99" t="s">
        <v>799</v>
      </c>
      <c r="H464" s="99" t="s">
        <v>900</v>
      </c>
      <c r="I464" s="100">
        <f>I465</f>
        <v>523000</v>
      </c>
      <c r="J464" s="100">
        <f>J465</f>
        <v>112000</v>
      </c>
      <c r="K464" s="100">
        <f>K465</f>
        <v>112000</v>
      </c>
      <c r="L464" s="35"/>
      <c r="M464" s="35"/>
      <c r="N464" s="36"/>
      <c r="O464" s="38"/>
    </row>
    <row r="465" spans="1:17" ht="15" outlineLevel="7" x14ac:dyDescent="0.2">
      <c r="A465" s="99" t="s">
        <v>726</v>
      </c>
      <c r="B465" s="98" t="s">
        <v>901</v>
      </c>
      <c r="C465" s="99" t="s">
        <v>731</v>
      </c>
      <c r="D465" s="98" t="s">
        <v>234</v>
      </c>
      <c r="E465" s="99" t="s">
        <v>97</v>
      </c>
      <c r="F465" s="98" t="s">
        <v>234</v>
      </c>
      <c r="G465" s="99" t="s">
        <v>799</v>
      </c>
      <c r="H465" s="99" t="s">
        <v>902</v>
      </c>
      <c r="I465" s="100">
        <f>SUM(L465:O465)</f>
        <v>523000</v>
      </c>
      <c r="J465" s="107">
        <v>112000</v>
      </c>
      <c r="K465" s="106">
        <v>112000</v>
      </c>
      <c r="L465" s="35">
        <v>523000</v>
      </c>
      <c r="M465" s="35"/>
      <c r="N465" s="36"/>
      <c r="O465" s="38"/>
    </row>
    <row r="466" spans="1:17" ht="15" outlineLevel="7" x14ac:dyDescent="0.2">
      <c r="A466" s="99" t="s">
        <v>727</v>
      </c>
      <c r="B466" s="110" t="s">
        <v>201</v>
      </c>
      <c r="C466" s="99"/>
      <c r="D466" s="98"/>
      <c r="E466" s="99"/>
      <c r="F466" s="98"/>
      <c r="G466" s="99"/>
      <c r="H466" s="99"/>
      <c r="I466" s="111">
        <v>0</v>
      </c>
      <c r="J466" s="107">
        <v>5950000</v>
      </c>
      <c r="K466" s="106">
        <v>11850000</v>
      </c>
      <c r="L466" s="35"/>
      <c r="M466" s="35"/>
      <c r="N466" s="36"/>
      <c r="O466" s="38"/>
    </row>
    <row r="467" spans="1:17" ht="15" x14ac:dyDescent="0.25">
      <c r="A467" s="133" t="s">
        <v>739</v>
      </c>
      <c r="B467" s="129"/>
      <c r="C467" s="133"/>
      <c r="D467" s="129"/>
      <c r="E467" s="133"/>
      <c r="F467" s="129"/>
      <c r="G467" s="133"/>
      <c r="H467" s="133"/>
      <c r="I467" s="134" t="e">
        <f t="shared" ref="I467:Q467" si="43">I11+I231+I258+I280+I385+I437+I466</f>
        <v>#REF!</v>
      </c>
      <c r="J467" s="134">
        <f t="shared" si="43"/>
        <v>509694200</v>
      </c>
      <c r="K467" s="134">
        <f t="shared" si="43"/>
        <v>514063200</v>
      </c>
      <c r="L467" s="40">
        <f t="shared" si="43"/>
        <v>240229300</v>
      </c>
      <c r="M467" s="40">
        <f t="shared" si="43"/>
        <v>0</v>
      </c>
      <c r="N467" s="40">
        <f t="shared" si="43"/>
        <v>0</v>
      </c>
      <c r="O467" s="40">
        <f t="shared" si="43"/>
        <v>267976400</v>
      </c>
      <c r="P467" s="40">
        <f t="shared" si="43"/>
        <v>266218400</v>
      </c>
      <c r="Q467" s="40">
        <f t="shared" si="43"/>
        <v>264681400</v>
      </c>
    </row>
    <row r="468" spans="1:17" ht="15" hidden="1" x14ac:dyDescent="0.25">
      <c r="B468" s="87" t="s">
        <v>885</v>
      </c>
      <c r="I468" s="123">
        <v>141043700</v>
      </c>
      <c r="J468" s="123">
        <v>112835000</v>
      </c>
      <c r="K468" s="123">
        <v>112835000</v>
      </c>
    </row>
    <row r="469" spans="1:17" ht="15" hidden="1" x14ac:dyDescent="0.25">
      <c r="B469" s="87" t="s">
        <v>886</v>
      </c>
      <c r="I469" s="123">
        <v>19904800</v>
      </c>
      <c r="J469" s="123">
        <v>19904800</v>
      </c>
      <c r="K469" s="123">
        <v>19904800</v>
      </c>
    </row>
    <row r="470" spans="1:17" ht="15" hidden="1" x14ac:dyDescent="0.25">
      <c r="B470" s="87" t="s">
        <v>912</v>
      </c>
      <c r="I470" s="123">
        <v>19904700</v>
      </c>
      <c r="J470" s="123">
        <v>19904700</v>
      </c>
      <c r="K470" s="123">
        <v>19904700</v>
      </c>
    </row>
    <row r="471" spans="1:17" ht="12.75" hidden="1" customHeight="1" x14ac:dyDescent="0.25">
      <c r="B471" s="87" t="s">
        <v>887</v>
      </c>
      <c r="I471" s="123">
        <v>48891900</v>
      </c>
      <c r="J471" s="123">
        <v>53024300</v>
      </c>
      <c r="K471" s="123">
        <v>54840300</v>
      </c>
    </row>
    <row r="472" spans="1:17" ht="12.75" hidden="1" customHeight="1" x14ac:dyDescent="0.25">
      <c r="B472" s="87" t="s">
        <v>888</v>
      </c>
      <c r="I472" s="123">
        <v>4642000</v>
      </c>
      <c r="J472" s="123">
        <v>4642000</v>
      </c>
      <c r="K472" s="123">
        <v>4642000</v>
      </c>
    </row>
    <row r="473" spans="1:17" ht="12.75" hidden="1" customHeight="1" x14ac:dyDescent="0.25">
      <c r="B473" s="87" t="s">
        <v>889</v>
      </c>
      <c r="I473" s="123">
        <v>3399000</v>
      </c>
      <c r="J473" s="123">
        <v>3399000</v>
      </c>
      <c r="K473" s="123">
        <v>3399000</v>
      </c>
    </row>
    <row r="474" spans="1:17" ht="12.75" hidden="1" customHeight="1" x14ac:dyDescent="0.25">
      <c r="B474" s="87" t="s">
        <v>893</v>
      </c>
      <c r="I474" s="124">
        <v>800000</v>
      </c>
      <c r="J474" s="123">
        <v>29766000</v>
      </c>
      <c r="K474" s="123">
        <v>33856000</v>
      </c>
      <c r="L474" s="42"/>
      <c r="M474" s="42"/>
      <c r="N474" s="42"/>
    </row>
    <row r="475" spans="1:17" ht="12.75" hidden="1" customHeight="1" x14ac:dyDescent="0.25">
      <c r="B475" s="87" t="s">
        <v>890</v>
      </c>
      <c r="I475" s="125">
        <f>SUM(I468:I474)</f>
        <v>238586100</v>
      </c>
      <c r="J475" s="125">
        <f>SUM(J468:J474)</f>
        <v>243475800</v>
      </c>
      <c r="K475" s="125">
        <f>SUM(K468:K474)</f>
        <v>249381800</v>
      </c>
      <c r="L475" s="42"/>
      <c r="M475" s="42"/>
      <c r="N475" s="42">
        <f>SUM(N468:N474)</f>
        <v>0</v>
      </c>
    </row>
    <row r="476" spans="1:17" ht="12.75" hidden="1" customHeight="1" x14ac:dyDescent="0.25">
      <c r="B476" s="87" t="s">
        <v>919</v>
      </c>
      <c r="I476" s="125">
        <f>O467</f>
        <v>267976400</v>
      </c>
      <c r="J476" s="125">
        <f>P467</f>
        <v>266218400</v>
      </c>
      <c r="K476" s="125">
        <f>Q467</f>
        <v>264681400</v>
      </c>
      <c r="L476" s="42"/>
      <c r="M476" s="42"/>
      <c r="N476" s="42"/>
    </row>
    <row r="477" spans="1:17" ht="12.75" hidden="1" customHeight="1" x14ac:dyDescent="0.25">
      <c r="B477" s="87" t="s">
        <v>920</v>
      </c>
      <c r="I477" s="126">
        <f>SUM(I475:I476)</f>
        <v>506562500</v>
      </c>
      <c r="J477" s="126">
        <f>SUM(J475:J476)</f>
        <v>509694200</v>
      </c>
      <c r="K477" s="126">
        <f>SUM(K475:K476)</f>
        <v>514063200</v>
      </c>
      <c r="L477" s="42"/>
      <c r="M477" s="42"/>
      <c r="N477" s="42"/>
    </row>
    <row r="478" spans="1:17" ht="12.75" hidden="1" customHeight="1" x14ac:dyDescent="0.25">
      <c r="B478" s="87" t="s">
        <v>891</v>
      </c>
      <c r="I478" s="123">
        <v>1643200</v>
      </c>
      <c r="L478" s="42"/>
      <c r="M478" s="42"/>
      <c r="N478" s="42">
        <v>0</v>
      </c>
    </row>
    <row r="479" spans="1:17" ht="12.75" hidden="1" customHeight="1" x14ac:dyDescent="0.25">
      <c r="B479" s="87" t="s">
        <v>892</v>
      </c>
      <c r="I479" s="125" t="e">
        <f>I477-I467</f>
        <v>#REF!</v>
      </c>
      <c r="J479" s="125">
        <f>J477-J467</f>
        <v>0</v>
      </c>
      <c r="K479" s="125">
        <f>K477-K467</f>
        <v>0</v>
      </c>
      <c r="L479" s="41"/>
      <c r="M479" s="41"/>
      <c r="N479" s="41">
        <f>N475+N478-N467</f>
        <v>0</v>
      </c>
    </row>
    <row r="480" spans="1:17" ht="12.75" hidden="1" customHeight="1" x14ac:dyDescent="0.25"/>
    <row r="481" spans="2:11" ht="12.75" hidden="1" customHeight="1" x14ac:dyDescent="0.25">
      <c r="B481" s="87" t="s">
        <v>921</v>
      </c>
      <c r="I481" s="125" t="e">
        <f>I467-I473-I476</f>
        <v>#REF!</v>
      </c>
      <c r="J481" s="125">
        <f>J467-J473-J476-J466</f>
        <v>234126800</v>
      </c>
      <c r="K481" s="125">
        <f>K467-K473-K476-K466</f>
        <v>234132800</v>
      </c>
    </row>
    <row r="482" spans="2:11" ht="12.75" hidden="1" customHeight="1" x14ac:dyDescent="0.25">
      <c r="B482" s="87" t="s">
        <v>201</v>
      </c>
      <c r="J482" s="125">
        <f>J481*0.025</f>
        <v>5853170</v>
      </c>
      <c r="K482" s="125">
        <f>K481*0.05</f>
        <v>11706640</v>
      </c>
    </row>
    <row r="483" spans="2:11" ht="12.75" hidden="1" customHeight="1" x14ac:dyDescent="0.25">
      <c r="B483" s="87" t="s">
        <v>930</v>
      </c>
      <c r="J483" s="125">
        <f>J466/J481*100</f>
        <v>2.5413579308306438</v>
      </c>
      <c r="K483" s="125">
        <f>K466/K481*100</f>
        <v>5.0612302078136846</v>
      </c>
    </row>
    <row r="484" spans="2:11" ht="33" hidden="1" customHeight="1" x14ac:dyDescent="0.25">
      <c r="B484" s="94" t="s">
        <v>931</v>
      </c>
      <c r="I484" s="123">
        <f>(I471+I472)*0.5</f>
        <v>26766950</v>
      </c>
      <c r="J484" s="123">
        <f>(J471+J472)*0.5</f>
        <v>28833150</v>
      </c>
      <c r="K484" s="123">
        <f>(K471+K472)*0.5</f>
        <v>29741150</v>
      </c>
    </row>
    <row r="485" spans="2:11" ht="12.75" hidden="1" customHeight="1" x14ac:dyDescent="0.25">
      <c r="B485" s="87" t="s">
        <v>932</v>
      </c>
      <c r="I485" s="123">
        <v>26000000</v>
      </c>
      <c r="J485" s="123">
        <v>28000000</v>
      </c>
      <c r="K485" s="123">
        <v>29000000</v>
      </c>
    </row>
  </sheetData>
  <autoFilter ref="C10:H479"/>
  <mergeCells count="1">
    <mergeCell ref="A7:I7"/>
  </mergeCells>
  <pageMargins left="0.74803149606299213" right="0.35433070866141736" top="0.59055118110236227" bottom="0.39370078740157483" header="0.51181102362204722" footer="0.51181102362204722"/>
  <pageSetup paperSize="9" scale="79" fitToHeight="0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U615"/>
  <sheetViews>
    <sheetView showGridLines="0" zoomScaleNormal="100" workbookViewId="0">
      <pane xSplit="7" ySplit="10" topLeftCell="H590" activePane="bottomRight" state="frozen"/>
      <selection pane="topRight" activeCell="I1" sqref="I1"/>
      <selection pane="bottomLeft" activeCell="A12" sqref="A12"/>
      <selection pane="bottomRight" activeCell="A6" sqref="A6:H6"/>
    </sheetView>
  </sheetViews>
  <sheetFormatPr defaultRowHeight="12.75" customHeight="1" outlineLevelRow="7" x14ac:dyDescent="0.25"/>
  <cols>
    <col min="1" max="1" width="6.7109375" style="86" customWidth="1"/>
    <col min="2" max="2" width="43.7109375" style="87" customWidth="1"/>
    <col min="3" max="3" width="11.85546875" style="87" bestFit="1" customWidth="1"/>
    <col min="4" max="4" width="5.42578125" style="87" customWidth="1"/>
    <col min="5" max="5" width="3.5703125" style="87" hidden="1" customWidth="1"/>
    <col min="6" max="6" width="8.28515625" style="87" customWidth="1"/>
    <col min="7" max="7" width="3.28515625" style="87" hidden="1" customWidth="1"/>
    <col min="8" max="8" width="16.7109375" style="87" customWidth="1"/>
    <col min="9" max="14" width="16.5703125" style="30" hidden="1" customWidth="1"/>
    <col min="15" max="16" width="14.28515625" style="36" hidden="1" customWidth="1"/>
    <col min="17" max="17" width="16" style="30" hidden="1" customWidth="1"/>
    <col min="18" max="21" width="14.5703125" style="30" hidden="1" customWidth="1"/>
    <col min="22" max="255" width="9.140625" style="30"/>
    <col min="256" max="262" width="8.28515625" style="30" customWidth="1"/>
    <col min="263" max="263" width="30.7109375" style="30" customWidth="1"/>
    <col min="264" max="266" width="15.42578125" style="30" customWidth="1"/>
    <col min="267" max="511" width="9.140625" style="30"/>
    <col min="512" max="518" width="8.28515625" style="30" customWidth="1"/>
    <col min="519" max="519" width="30.7109375" style="30" customWidth="1"/>
    <col min="520" max="522" width="15.42578125" style="30" customWidth="1"/>
    <col min="523" max="767" width="9.140625" style="30"/>
    <col min="768" max="774" width="8.28515625" style="30" customWidth="1"/>
    <col min="775" max="775" width="30.7109375" style="30" customWidth="1"/>
    <col min="776" max="778" width="15.42578125" style="30" customWidth="1"/>
    <col min="779" max="1023" width="9.140625" style="30"/>
    <col min="1024" max="1030" width="8.28515625" style="30" customWidth="1"/>
    <col min="1031" max="1031" width="30.7109375" style="30" customWidth="1"/>
    <col min="1032" max="1034" width="15.42578125" style="30" customWidth="1"/>
    <col min="1035" max="1279" width="9.140625" style="30"/>
    <col min="1280" max="1286" width="8.28515625" style="30" customWidth="1"/>
    <col min="1287" max="1287" width="30.7109375" style="30" customWidth="1"/>
    <col min="1288" max="1290" width="15.42578125" style="30" customWidth="1"/>
    <col min="1291" max="1535" width="9.140625" style="30"/>
    <col min="1536" max="1542" width="8.28515625" style="30" customWidth="1"/>
    <col min="1543" max="1543" width="30.7109375" style="30" customWidth="1"/>
    <col min="1544" max="1546" width="15.42578125" style="30" customWidth="1"/>
    <col min="1547" max="1791" width="9.140625" style="30"/>
    <col min="1792" max="1798" width="8.28515625" style="30" customWidth="1"/>
    <col min="1799" max="1799" width="30.7109375" style="30" customWidth="1"/>
    <col min="1800" max="1802" width="15.42578125" style="30" customWidth="1"/>
    <col min="1803" max="2047" width="9.140625" style="30"/>
    <col min="2048" max="2054" width="8.28515625" style="30" customWidth="1"/>
    <col min="2055" max="2055" width="30.7109375" style="30" customWidth="1"/>
    <col min="2056" max="2058" width="15.42578125" style="30" customWidth="1"/>
    <col min="2059" max="2303" width="9.140625" style="30"/>
    <col min="2304" max="2310" width="8.28515625" style="30" customWidth="1"/>
    <col min="2311" max="2311" width="30.7109375" style="30" customWidth="1"/>
    <col min="2312" max="2314" width="15.42578125" style="30" customWidth="1"/>
    <col min="2315" max="2559" width="9.140625" style="30"/>
    <col min="2560" max="2566" width="8.28515625" style="30" customWidth="1"/>
    <col min="2567" max="2567" width="30.7109375" style="30" customWidth="1"/>
    <col min="2568" max="2570" width="15.42578125" style="30" customWidth="1"/>
    <col min="2571" max="2815" width="9.140625" style="30"/>
    <col min="2816" max="2822" width="8.28515625" style="30" customWidth="1"/>
    <col min="2823" max="2823" width="30.7109375" style="30" customWidth="1"/>
    <col min="2824" max="2826" width="15.42578125" style="30" customWidth="1"/>
    <col min="2827" max="3071" width="9.140625" style="30"/>
    <col min="3072" max="3078" width="8.28515625" style="30" customWidth="1"/>
    <col min="3079" max="3079" width="30.7109375" style="30" customWidth="1"/>
    <col min="3080" max="3082" width="15.42578125" style="30" customWidth="1"/>
    <col min="3083" max="3327" width="9.140625" style="30"/>
    <col min="3328" max="3334" width="8.28515625" style="30" customWidth="1"/>
    <col min="3335" max="3335" width="30.7109375" style="30" customWidth="1"/>
    <col min="3336" max="3338" width="15.42578125" style="30" customWidth="1"/>
    <col min="3339" max="3583" width="9.140625" style="30"/>
    <col min="3584" max="3590" width="8.28515625" style="30" customWidth="1"/>
    <col min="3591" max="3591" width="30.7109375" style="30" customWidth="1"/>
    <col min="3592" max="3594" width="15.42578125" style="30" customWidth="1"/>
    <col min="3595" max="3839" width="9.140625" style="30"/>
    <col min="3840" max="3846" width="8.28515625" style="30" customWidth="1"/>
    <col min="3847" max="3847" width="30.7109375" style="30" customWidth="1"/>
    <col min="3848" max="3850" width="15.42578125" style="30" customWidth="1"/>
    <col min="3851" max="4095" width="9.140625" style="30"/>
    <col min="4096" max="4102" width="8.28515625" style="30" customWidth="1"/>
    <col min="4103" max="4103" width="30.7109375" style="30" customWidth="1"/>
    <col min="4104" max="4106" width="15.42578125" style="30" customWidth="1"/>
    <col min="4107" max="4351" width="9.140625" style="30"/>
    <col min="4352" max="4358" width="8.28515625" style="30" customWidth="1"/>
    <col min="4359" max="4359" width="30.7109375" style="30" customWidth="1"/>
    <col min="4360" max="4362" width="15.42578125" style="30" customWidth="1"/>
    <col min="4363" max="4607" width="9.140625" style="30"/>
    <col min="4608" max="4614" width="8.28515625" style="30" customWidth="1"/>
    <col min="4615" max="4615" width="30.7109375" style="30" customWidth="1"/>
    <col min="4616" max="4618" width="15.42578125" style="30" customWidth="1"/>
    <col min="4619" max="4863" width="9.140625" style="30"/>
    <col min="4864" max="4870" width="8.28515625" style="30" customWidth="1"/>
    <col min="4871" max="4871" width="30.7109375" style="30" customWidth="1"/>
    <col min="4872" max="4874" width="15.42578125" style="30" customWidth="1"/>
    <col min="4875" max="5119" width="9.140625" style="30"/>
    <col min="5120" max="5126" width="8.28515625" style="30" customWidth="1"/>
    <col min="5127" max="5127" width="30.7109375" style="30" customWidth="1"/>
    <col min="5128" max="5130" width="15.42578125" style="30" customWidth="1"/>
    <col min="5131" max="5375" width="9.140625" style="30"/>
    <col min="5376" max="5382" width="8.28515625" style="30" customWidth="1"/>
    <col min="5383" max="5383" width="30.7109375" style="30" customWidth="1"/>
    <col min="5384" max="5386" width="15.42578125" style="30" customWidth="1"/>
    <col min="5387" max="5631" width="9.140625" style="30"/>
    <col min="5632" max="5638" width="8.28515625" style="30" customWidth="1"/>
    <col min="5639" max="5639" width="30.7109375" style="30" customWidth="1"/>
    <col min="5640" max="5642" width="15.42578125" style="30" customWidth="1"/>
    <col min="5643" max="5887" width="9.140625" style="30"/>
    <col min="5888" max="5894" width="8.28515625" style="30" customWidth="1"/>
    <col min="5895" max="5895" width="30.7109375" style="30" customWidth="1"/>
    <col min="5896" max="5898" width="15.42578125" style="30" customWidth="1"/>
    <col min="5899" max="6143" width="9.140625" style="30"/>
    <col min="6144" max="6150" width="8.28515625" style="30" customWidth="1"/>
    <col min="6151" max="6151" width="30.7109375" style="30" customWidth="1"/>
    <col min="6152" max="6154" width="15.42578125" style="30" customWidth="1"/>
    <col min="6155" max="6399" width="9.140625" style="30"/>
    <col min="6400" max="6406" width="8.28515625" style="30" customWidth="1"/>
    <col min="6407" max="6407" width="30.7109375" style="30" customWidth="1"/>
    <col min="6408" max="6410" width="15.42578125" style="30" customWidth="1"/>
    <col min="6411" max="6655" width="9.140625" style="30"/>
    <col min="6656" max="6662" width="8.28515625" style="30" customWidth="1"/>
    <col min="6663" max="6663" width="30.7109375" style="30" customWidth="1"/>
    <col min="6664" max="6666" width="15.42578125" style="30" customWidth="1"/>
    <col min="6667" max="6911" width="9.140625" style="30"/>
    <col min="6912" max="6918" width="8.28515625" style="30" customWidth="1"/>
    <col min="6919" max="6919" width="30.7109375" style="30" customWidth="1"/>
    <col min="6920" max="6922" width="15.42578125" style="30" customWidth="1"/>
    <col min="6923" max="7167" width="9.140625" style="30"/>
    <col min="7168" max="7174" width="8.28515625" style="30" customWidth="1"/>
    <col min="7175" max="7175" width="30.7109375" style="30" customWidth="1"/>
    <col min="7176" max="7178" width="15.42578125" style="30" customWidth="1"/>
    <col min="7179" max="7423" width="9.140625" style="30"/>
    <col min="7424" max="7430" width="8.28515625" style="30" customWidth="1"/>
    <col min="7431" max="7431" width="30.7109375" style="30" customWidth="1"/>
    <col min="7432" max="7434" width="15.42578125" style="30" customWidth="1"/>
    <col min="7435" max="7679" width="9.140625" style="30"/>
    <col min="7680" max="7686" width="8.28515625" style="30" customWidth="1"/>
    <col min="7687" max="7687" width="30.7109375" style="30" customWidth="1"/>
    <col min="7688" max="7690" width="15.42578125" style="30" customWidth="1"/>
    <col min="7691" max="7935" width="9.140625" style="30"/>
    <col min="7936" max="7942" width="8.28515625" style="30" customWidth="1"/>
    <col min="7943" max="7943" width="30.7109375" style="30" customWidth="1"/>
    <col min="7944" max="7946" width="15.42578125" style="30" customWidth="1"/>
    <col min="7947" max="8191" width="9.140625" style="30"/>
    <col min="8192" max="8198" width="8.28515625" style="30" customWidth="1"/>
    <col min="8199" max="8199" width="30.7109375" style="30" customWidth="1"/>
    <col min="8200" max="8202" width="15.42578125" style="30" customWidth="1"/>
    <col min="8203" max="8447" width="9.140625" style="30"/>
    <col min="8448" max="8454" width="8.28515625" style="30" customWidth="1"/>
    <col min="8455" max="8455" width="30.7109375" style="30" customWidth="1"/>
    <col min="8456" max="8458" width="15.42578125" style="30" customWidth="1"/>
    <col min="8459" max="8703" width="9.140625" style="30"/>
    <col min="8704" max="8710" width="8.28515625" style="30" customWidth="1"/>
    <col min="8711" max="8711" width="30.7109375" style="30" customWidth="1"/>
    <col min="8712" max="8714" width="15.42578125" style="30" customWidth="1"/>
    <col min="8715" max="8959" width="9.140625" style="30"/>
    <col min="8960" max="8966" width="8.28515625" style="30" customWidth="1"/>
    <col min="8967" max="8967" width="30.7109375" style="30" customWidth="1"/>
    <col min="8968" max="8970" width="15.42578125" style="30" customWidth="1"/>
    <col min="8971" max="9215" width="9.140625" style="30"/>
    <col min="9216" max="9222" width="8.28515625" style="30" customWidth="1"/>
    <col min="9223" max="9223" width="30.7109375" style="30" customWidth="1"/>
    <col min="9224" max="9226" width="15.42578125" style="30" customWidth="1"/>
    <col min="9227" max="9471" width="9.140625" style="30"/>
    <col min="9472" max="9478" width="8.28515625" style="30" customWidth="1"/>
    <col min="9479" max="9479" width="30.7109375" style="30" customWidth="1"/>
    <col min="9480" max="9482" width="15.42578125" style="30" customWidth="1"/>
    <col min="9483" max="9727" width="9.140625" style="30"/>
    <col min="9728" max="9734" width="8.28515625" style="30" customWidth="1"/>
    <col min="9735" max="9735" width="30.7109375" style="30" customWidth="1"/>
    <col min="9736" max="9738" width="15.42578125" style="30" customWidth="1"/>
    <col min="9739" max="9983" width="9.140625" style="30"/>
    <col min="9984" max="9990" width="8.28515625" style="30" customWidth="1"/>
    <col min="9991" max="9991" width="30.7109375" style="30" customWidth="1"/>
    <col min="9992" max="9994" width="15.42578125" style="30" customWidth="1"/>
    <col min="9995" max="10239" width="9.140625" style="30"/>
    <col min="10240" max="10246" width="8.28515625" style="30" customWidth="1"/>
    <col min="10247" max="10247" width="30.7109375" style="30" customWidth="1"/>
    <col min="10248" max="10250" width="15.42578125" style="30" customWidth="1"/>
    <col min="10251" max="10495" width="9.140625" style="30"/>
    <col min="10496" max="10502" width="8.28515625" style="30" customWidth="1"/>
    <col min="10503" max="10503" width="30.7109375" style="30" customWidth="1"/>
    <col min="10504" max="10506" width="15.42578125" style="30" customWidth="1"/>
    <col min="10507" max="10751" width="9.140625" style="30"/>
    <col min="10752" max="10758" width="8.28515625" style="30" customWidth="1"/>
    <col min="10759" max="10759" width="30.7109375" style="30" customWidth="1"/>
    <col min="10760" max="10762" width="15.42578125" style="30" customWidth="1"/>
    <col min="10763" max="11007" width="9.140625" style="30"/>
    <col min="11008" max="11014" width="8.28515625" style="30" customWidth="1"/>
    <col min="11015" max="11015" width="30.7109375" style="30" customWidth="1"/>
    <col min="11016" max="11018" width="15.42578125" style="30" customWidth="1"/>
    <col min="11019" max="11263" width="9.140625" style="30"/>
    <col min="11264" max="11270" width="8.28515625" style="30" customWidth="1"/>
    <col min="11271" max="11271" width="30.7109375" style="30" customWidth="1"/>
    <col min="11272" max="11274" width="15.42578125" style="30" customWidth="1"/>
    <col min="11275" max="11519" width="9.140625" style="30"/>
    <col min="11520" max="11526" width="8.28515625" style="30" customWidth="1"/>
    <col min="11527" max="11527" width="30.7109375" style="30" customWidth="1"/>
    <col min="11528" max="11530" width="15.42578125" style="30" customWidth="1"/>
    <col min="11531" max="11775" width="9.140625" style="30"/>
    <col min="11776" max="11782" width="8.28515625" style="30" customWidth="1"/>
    <col min="11783" max="11783" width="30.7109375" style="30" customWidth="1"/>
    <col min="11784" max="11786" width="15.42578125" style="30" customWidth="1"/>
    <col min="11787" max="12031" width="9.140625" style="30"/>
    <col min="12032" max="12038" width="8.28515625" style="30" customWidth="1"/>
    <col min="12039" max="12039" width="30.7109375" style="30" customWidth="1"/>
    <col min="12040" max="12042" width="15.42578125" style="30" customWidth="1"/>
    <col min="12043" max="12287" width="9.140625" style="30"/>
    <col min="12288" max="12294" width="8.28515625" style="30" customWidth="1"/>
    <col min="12295" max="12295" width="30.7109375" style="30" customWidth="1"/>
    <col min="12296" max="12298" width="15.42578125" style="30" customWidth="1"/>
    <col min="12299" max="12543" width="9.140625" style="30"/>
    <col min="12544" max="12550" width="8.28515625" style="30" customWidth="1"/>
    <col min="12551" max="12551" width="30.7109375" style="30" customWidth="1"/>
    <col min="12552" max="12554" width="15.42578125" style="30" customWidth="1"/>
    <col min="12555" max="12799" width="9.140625" style="30"/>
    <col min="12800" max="12806" width="8.28515625" style="30" customWidth="1"/>
    <col min="12807" max="12807" width="30.7109375" style="30" customWidth="1"/>
    <col min="12808" max="12810" width="15.42578125" style="30" customWidth="1"/>
    <col min="12811" max="13055" width="9.140625" style="30"/>
    <col min="13056" max="13062" width="8.28515625" style="30" customWidth="1"/>
    <col min="13063" max="13063" width="30.7109375" style="30" customWidth="1"/>
    <col min="13064" max="13066" width="15.42578125" style="30" customWidth="1"/>
    <col min="13067" max="13311" width="9.140625" style="30"/>
    <col min="13312" max="13318" width="8.28515625" style="30" customWidth="1"/>
    <col min="13319" max="13319" width="30.7109375" style="30" customWidth="1"/>
    <col min="13320" max="13322" width="15.42578125" style="30" customWidth="1"/>
    <col min="13323" max="13567" width="9.140625" style="30"/>
    <col min="13568" max="13574" width="8.28515625" style="30" customWidth="1"/>
    <col min="13575" max="13575" width="30.7109375" style="30" customWidth="1"/>
    <col min="13576" max="13578" width="15.42578125" style="30" customWidth="1"/>
    <col min="13579" max="13823" width="9.140625" style="30"/>
    <col min="13824" max="13830" width="8.28515625" style="30" customWidth="1"/>
    <col min="13831" max="13831" width="30.7109375" style="30" customWidth="1"/>
    <col min="13832" max="13834" width="15.42578125" style="30" customWidth="1"/>
    <col min="13835" max="14079" width="9.140625" style="30"/>
    <col min="14080" max="14086" width="8.28515625" style="30" customWidth="1"/>
    <col min="14087" max="14087" width="30.7109375" style="30" customWidth="1"/>
    <col min="14088" max="14090" width="15.42578125" style="30" customWidth="1"/>
    <col min="14091" max="14335" width="9.140625" style="30"/>
    <col min="14336" max="14342" width="8.28515625" style="30" customWidth="1"/>
    <col min="14343" max="14343" width="30.7109375" style="30" customWidth="1"/>
    <col min="14344" max="14346" width="15.42578125" style="30" customWidth="1"/>
    <col min="14347" max="14591" width="9.140625" style="30"/>
    <col min="14592" max="14598" width="8.28515625" style="30" customWidth="1"/>
    <col min="14599" max="14599" width="30.7109375" style="30" customWidth="1"/>
    <col min="14600" max="14602" width="15.42578125" style="30" customWidth="1"/>
    <col min="14603" max="14847" width="9.140625" style="30"/>
    <col min="14848" max="14854" width="8.28515625" style="30" customWidth="1"/>
    <col min="14855" max="14855" width="30.7109375" style="30" customWidth="1"/>
    <col min="14856" max="14858" width="15.42578125" style="30" customWidth="1"/>
    <col min="14859" max="15103" width="9.140625" style="30"/>
    <col min="15104" max="15110" width="8.28515625" style="30" customWidth="1"/>
    <col min="15111" max="15111" width="30.7109375" style="30" customWidth="1"/>
    <col min="15112" max="15114" width="15.42578125" style="30" customWidth="1"/>
    <col min="15115" max="15359" width="9.140625" style="30"/>
    <col min="15360" max="15366" width="8.28515625" style="30" customWidth="1"/>
    <col min="15367" max="15367" width="30.7109375" style="30" customWidth="1"/>
    <col min="15368" max="15370" width="15.42578125" style="30" customWidth="1"/>
    <col min="15371" max="15615" width="9.140625" style="30"/>
    <col min="15616" max="15622" width="8.28515625" style="30" customWidth="1"/>
    <col min="15623" max="15623" width="30.7109375" style="30" customWidth="1"/>
    <col min="15624" max="15626" width="15.42578125" style="30" customWidth="1"/>
    <col min="15627" max="15871" width="9.140625" style="30"/>
    <col min="15872" max="15878" width="8.28515625" style="30" customWidth="1"/>
    <col min="15879" max="15879" width="30.7109375" style="30" customWidth="1"/>
    <col min="15880" max="15882" width="15.42578125" style="30" customWidth="1"/>
    <col min="15883" max="16127" width="9.140625" style="30"/>
    <col min="16128" max="16134" width="8.28515625" style="30" customWidth="1"/>
    <col min="16135" max="16135" width="30.7109375" style="30" customWidth="1"/>
    <col min="16136" max="16138" width="15.42578125" style="30" customWidth="1"/>
    <col min="16139" max="16384" width="9.140625" style="30"/>
  </cols>
  <sheetData>
    <row r="1" spans="1:21" ht="12.75" customHeight="1" x14ac:dyDescent="0.25">
      <c r="H1" s="88" t="s">
        <v>979</v>
      </c>
      <c r="I1" s="68"/>
      <c r="J1" s="67" t="s">
        <v>980</v>
      </c>
      <c r="K1" s="3"/>
      <c r="L1" s="3"/>
      <c r="N1" s="68"/>
    </row>
    <row r="2" spans="1:21" ht="12.75" customHeight="1" x14ac:dyDescent="0.25">
      <c r="H2" s="90" t="s">
        <v>1</v>
      </c>
      <c r="I2" s="68"/>
      <c r="J2" s="66" t="s">
        <v>751</v>
      </c>
      <c r="K2" s="4"/>
      <c r="L2" s="4"/>
      <c r="N2" s="68"/>
    </row>
    <row r="3" spans="1:21" ht="12.75" customHeight="1" x14ac:dyDescent="0.25">
      <c r="H3" s="91" t="s">
        <v>1011</v>
      </c>
      <c r="I3" s="68"/>
      <c r="J3" s="68"/>
      <c r="N3" s="68"/>
    </row>
    <row r="4" spans="1:21" ht="15" x14ac:dyDescent="0.25">
      <c r="B4" s="92"/>
      <c r="C4" s="93"/>
      <c r="D4" s="92"/>
      <c r="E4" s="93"/>
      <c r="F4" s="93"/>
      <c r="G4" s="93"/>
      <c r="I4" s="68"/>
      <c r="J4" s="68"/>
      <c r="N4" s="68"/>
    </row>
    <row r="5" spans="1:21" ht="15" x14ac:dyDescent="0.25">
      <c r="B5" s="92"/>
      <c r="C5" s="92"/>
      <c r="D5" s="92"/>
      <c r="E5" s="92"/>
      <c r="F5" s="92"/>
      <c r="G5" s="92"/>
      <c r="I5" s="68"/>
      <c r="J5" s="68"/>
      <c r="N5" s="68"/>
    </row>
    <row r="6" spans="1:21" ht="63.75" customHeight="1" x14ac:dyDescent="0.2">
      <c r="A6" s="166" t="s">
        <v>756</v>
      </c>
      <c r="B6" s="166"/>
      <c r="C6" s="166"/>
      <c r="D6" s="166"/>
      <c r="E6" s="166"/>
      <c r="F6" s="166"/>
      <c r="G6" s="166"/>
      <c r="H6" s="166"/>
      <c r="I6" s="68"/>
      <c r="J6" s="68"/>
      <c r="N6" s="68"/>
    </row>
    <row r="7" spans="1:21" ht="15" hidden="1" x14ac:dyDescent="0.25">
      <c r="A7" s="167" t="s">
        <v>936</v>
      </c>
      <c r="B7" s="167"/>
      <c r="C7" s="167"/>
      <c r="D7" s="167"/>
      <c r="E7" s="167"/>
      <c r="F7" s="167"/>
      <c r="G7" s="167"/>
      <c r="H7" s="167"/>
      <c r="I7" s="68"/>
      <c r="J7" s="68"/>
      <c r="N7" s="68"/>
    </row>
    <row r="8" spans="1:21" ht="15" x14ac:dyDescent="0.25">
      <c r="B8" s="92"/>
      <c r="C8" s="92"/>
      <c r="D8" s="92"/>
      <c r="E8" s="92"/>
      <c r="F8" s="92"/>
      <c r="G8" s="92"/>
      <c r="I8" s="68"/>
      <c r="J8" s="68"/>
      <c r="N8" s="68"/>
    </row>
    <row r="9" spans="1:21" ht="15" x14ac:dyDescent="0.25">
      <c r="A9" s="92" t="s">
        <v>749</v>
      </c>
      <c r="B9" s="94"/>
      <c r="C9" s="94"/>
      <c r="D9" s="94"/>
      <c r="E9" s="94"/>
      <c r="F9" s="94"/>
      <c r="G9" s="94"/>
      <c r="H9" s="94" t="s">
        <v>219</v>
      </c>
      <c r="I9" s="31" t="s">
        <v>219</v>
      </c>
      <c r="J9" s="68"/>
      <c r="K9" s="30" t="s">
        <v>941</v>
      </c>
      <c r="N9" s="68" t="s">
        <v>941</v>
      </c>
      <c r="O9" s="36" t="s">
        <v>942</v>
      </c>
      <c r="P9" s="36" t="s">
        <v>943</v>
      </c>
    </row>
    <row r="10" spans="1:21" ht="55.5" customHeight="1" x14ac:dyDescent="0.2">
      <c r="A10" s="95" t="s">
        <v>933</v>
      </c>
      <c r="B10" s="95" t="s">
        <v>745</v>
      </c>
      <c r="C10" s="95" t="s">
        <v>747</v>
      </c>
      <c r="D10" s="96" t="s">
        <v>748</v>
      </c>
      <c r="E10" s="96" t="s">
        <v>220</v>
      </c>
      <c r="F10" s="96" t="s">
        <v>221</v>
      </c>
      <c r="G10" s="96" t="s">
        <v>222</v>
      </c>
      <c r="H10" s="95" t="s">
        <v>757</v>
      </c>
      <c r="I10" s="32" t="s">
        <v>758</v>
      </c>
      <c r="J10" s="32" t="s">
        <v>759</v>
      </c>
      <c r="K10" s="33" t="s">
        <v>939</v>
      </c>
      <c r="L10" s="33"/>
      <c r="N10" s="83" t="s">
        <v>940</v>
      </c>
      <c r="O10" s="83"/>
      <c r="P10" s="83"/>
      <c r="Q10" s="77" t="s">
        <v>937</v>
      </c>
      <c r="R10" s="78" t="s">
        <v>938</v>
      </c>
      <c r="S10" s="79">
        <v>2016</v>
      </c>
      <c r="T10" s="79">
        <v>2017</v>
      </c>
      <c r="U10" s="79">
        <v>2018</v>
      </c>
    </row>
    <row r="11" spans="1:21" ht="30" outlineLevel="1" x14ac:dyDescent="0.2">
      <c r="A11" s="97">
        <v>1</v>
      </c>
      <c r="B11" s="98" t="s">
        <v>545</v>
      </c>
      <c r="C11" s="99" t="s">
        <v>768</v>
      </c>
      <c r="D11" s="99" t="s">
        <v>224</v>
      </c>
      <c r="E11" s="98" t="s">
        <v>235</v>
      </c>
      <c r="F11" s="99"/>
      <c r="G11" s="98" t="s">
        <v>226</v>
      </c>
      <c r="H11" s="100">
        <f>H12+H113+H123</f>
        <v>306918700</v>
      </c>
      <c r="I11" s="56">
        <f t="shared" ref="I11:J11" si="0">I12+I113+I123</f>
        <v>306118700</v>
      </c>
      <c r="J11" s="56">
        <f t="shared" si="0"/>
        <v>306118700</v>
      </c>
      <c r="K11" s="35">
        <f>K12+K113+K123</f>
        <v>103824500</v>
      </c>
      <c r="L11" s="35">
        <f t="shared" ref="L11:P11" si="1">L12+L113+L123</f>
        <v>0</v>
      </c>
      <c r="M11" s="35">
        <f t="shared" si="1"/>
        <v>0</v>
      </c>
      <c r="N11" s="35">
        <f t="shared" si="1"/>
        <v>203094200</v>
      </c>
      <c r="O11" s="35">
        <f t="shared" si="1"/>
        <v>203094200</v>
      </c>
      <c r="P11" s="35">
        <f t="shared" si="1"/>
        <v>203094200</v>
      </c>
      <c r="Q11" s="76">
        <f t="shared" ref="Q11:Q75" si="2">H11+I11+J11</f>
        <v>919156100</v>
      </c>
      <c r="R11" s="35">
        <f t="shared" ref="R11:U11" si="3">SUM(R12:R159)</f>
        <v>0</v>
      </c>
      <c r="S11" s="35">
        <f t="shared" si="3"/>
        <v>0</v>
      </c>
      <c r="T11" s="35">
        <f t="shared" si="3"/>
        <v>0</v>
      </c>
      <c r="U11" s="35">
        <f t="shared" si="3"/>
        <v>0</v>
      </c>
    </row>
    <row r="12" spans="1:21" ht="60" outlineLevel="6" x14ac:dyDescent="0.25">
      <c r="A12" s="101">
        <f>A11+1</f>
        <v>2</v>
      </c>
      <c r="B12" s="98" t="s">
        <v>547</v>
      </c>
      <c r="C12" s="99" t="s">
        <v>769</v>
      </c>
      <c r="D12" s="99" t="s">
        <v>224</v>
      </c>
      <c r="E12" s="98" t="s">
        <v>235</v>
      </c>
      <c r="F12" s="99"/>
      <c r="G12" s="98" t="s">
        <v>226</v>
      </c>
      <c r="H12" s="100">
        <f>H13+H18+H23+H28+H37+H46+H51+++H60+H85+H94+H99++H108</f>
        <v>292549900</v>
      </c>
      <c r="I12" s="56">
        <f t="shared" ref="I12:J12" si="4">I13+I18+I23+I28+I37+I46+I51+++I60+I85+I94+I99++I108</f>
        <v>291749900</v>
      </c>
      <c r="J12" s="56">
        <f t="shared" si="4"/>
        <v>291749900</v>
      </c>
      <c r="K12" s="35">
        <f>SUM(K13:K112)</f>
        <v>90735800</v>
      </c>
      <c r="L12" s="35">
        <f t="shared" ref="L12:P12" si="5">SUM(L13:L112)</f>
        <v>0</v>
      </c>
      <c r="M12" s="35">
        <f t="shared" si="5"/>
        <v>0</v>
      </c>
      <c r="N12" s="35">
        <f t="shared" si="5"/>
        <v>201814100</v>
      </c>
      <c r="O12" s="35">
        <f t="shared" si="5"/>
        <v>201814100</v>
      </c>
      <c r="P12" s="35">
        <f t="shared" si="5"/>
        <v>201814100</v>
      </c>
      <c r="Q12" s="76">
        <f t="shared" si="2"/>
        <v>876049700</v>
      </c>
      <c r="R12" s="80">
        <f t="shared" ref="R12:R75" si="6">SUM(S12:U12)</f>
        <v>0</v>
      </c>
      <c r="S12" s="81"/>
      <c r="T12" s="81"/>
      <c r="U12" s="81"/>
    </row>
    <row r="13" spans="1:21" ht="270" outlineLevel="6" x14ac:dyDescent="0.25">
      <c r="A13" s="101">
        <f t="shared" ref="A13:A76" si="7">A12+1</f>
        <v>3</v>
      </c>
      <c r="B13" s="102" t="s">
        <v>950</v>
      </c>
      <c r="C13" s="99" t="s">
        <v>923</v>
      </c>
      <c r="D13" s="99"/>
      <c r="E13" s="98" t="s">
        <v>235</v>
      </c>
      <c r="F13" s="99"/>
      <c r="G13" s="98" t="s">
        <v>226</v>
      </c>
      <c r="H13" s="100">
        <f t="shared" ref="H13:J14" si="8">H14</f>
        <v>11454100</v>
      </c>
      <c r="I13" s="56">
        <f t="shared" si="8"/>
        <v>11454100</v>
      </c>
      <c r="J13" s="56">
        <f t="shared" si="8"/>
        <v>11454100</v>
      </c>
      <c r="K13" s="35"/>
      <c r="L13" s="35"/>
      <c r="M13" s="36"/>
      <c r="N13" s="37"/>
      <c r="Q13" s="76">
        <f t="shared" si="2"/>
        <v>34362300</v>
      </c>
      <c r="R13" s="80">
        <f t="shared" si="6"/>
        <v>0</v>
      </c>
      <c r="S13" s="81"/>
      <c r="T13" s="81"/>
      <c r="U13" s="81"/>
    </row>
    <row r="14" spans="1:21" ht="90" outlineLevel="6" x14ac:dyDescent="0.25">
      <c r="A14" s="101">
        <f t="shared" si="7"/>
        <v>4</v>
      </c>
      <c r="B14" s="103" t="s">
        <v>894</v>
      </c>
      <c r="C14" s="99" t="s">
        <v>923</v>
      </c>
      <c r="D14" s="99" t="s">
        <v>299</v>
      </c>
      <c r="E14" s="98" t="s">
        <v>235</v>
      </c>
      <c r="F14" s="99"/>
      <c r="G14" s="98" t="s">
        <v>226</v>
      </c>
      <c r="H14" s="100">
        <f t="shared" si="8"/>
        <v>11454100</v>
      </c>
      <c r="I14" s="56">
        <f t="shared" si="8"/>
        <v>11454100</v>
      </c>
      <c r="J14" s="56">
        <f t="shared" si="8"/>
        <v>11454100</v>
      </c>
      <c r="K14" s="35"/>
      <c r="L14" s="35"/>
      <c r="M14" s="36"/>
      <c r="N14" s="37"/>
      <c r="Q14" s="76">
        <f t="shared" si="2"/>
        <v>34362300</v>
      </c>
      <c r="R14" s="80">
        <f t="shared" si="6"/>
        <v>0</v>
      </c>
      <c r="S14" s="81"/>
      <c r="T14" s="81"/>
      <c r="U14" s="81"/>
    </row>
    <row r="15" spans="1:21" ht="30" outlineLevel="7" x14ac:dyDescent="0.25">
      <c r="A15" s="101">
        <f t="shared" si="7"/>
        <v>5</v>
      </c>
      <c r="B15" s="98" t="s">
        <v>904</v>
      </c>
      <c r="C15" s="99" t="s">
        <v>923</v>
      </c>
      <c r="D15" s="99" t="s">
        <v>314</v>
      </c>
      <c r="E15" s="98" t="s">
        <v>235</v>
      </c>
      <c r="F15" s="99"/>
      <c r="G15" s="98" t="s">
        <v>226</v>
      </c>
      <c r="H15" s="100">
        <f>SUM(K15:N15)</f>
        <v>11454100</v>
      </c>
      <c r="I15" s="70">
        <v>11454100</v>
      </c>
      <c r="J15" s="56">
        <v>11454100</v>
      </c>
      <c r="K15" s="35"/>
      <c r="L15" s="35"/>
      <c r="M15" s="36"/>
      <c r="N15" s="38">
        <v>11454100</v>
      </c>
      <c r="O15" s="36">
        <v>11454100</v>
      </c>
      <c r="P15" s="36">
        <v>11454100</v>
      </c>
      <c r="Q15" s="76">
        <f t="shared" si="2"/>
        <v>34362300</v>
      </c>
      <c r="R15" s="80">
        <f t="shared" si="6"/>
        <v>0</v>
      </c>
      <c r="S15" s="81"/>
      <c r="T15" s="81"/>
      <c r="U15" s="81"/>
    </row>
    <row r="16" spans="1:21" ht="15" outlineLevel="7" x14ac:dyDescent="0.25">
      <c r="A16" s="101">
        <f t="shared" si="7"/>
        <v>6</v>
      </c>
      <c r="B16" s="98" t="s">
        <v>99</v>
      </c>
      <c r="C16" s="99" t="s">
        <v>923</v>
      </c>
      <c r="D16" s="99" t="s">
        <v>314</v>
      </c>
      <c r="E16" s="98"/>
      <c r="F16" s="99" t="s">
        <v>100</v>
      </c>
      <c r="G16" s="98"/>
      <c r="H16" s="100">
        <f>H15</f>
        <v>11454100</v>
      </c>
      <c r="I16" s="56">
        <f t="shared" ref="I16:J16" si="9">I15</f>
        <v>11454100</v>
      </c>
      <c r="J16" s="56">
        <f t="shared" si="9"/>
        <v>11454100</v>
      </c>
      <c r="K16" s="35"/>
      <c r="L16" s="35"/>
      <c r="M16" s="36"/>
      <c r="N16" s="38"/>
      <c r="Q16" s="76">
        <f t="shared" si="2"/>
        <v>34362300</v>
      </c>
      <c r="R16" s="80">
        <f t="shared" si="6"/>
        <v>0</v>
      </c>
      <c r="S16" s="81"/>
      <c r="T16" s="81"/>
      <c r="U16" s="81"/>
    </row>
    <row r="17" spans="1:21" ht="15" outlineLevel="7" x14ac:dyDescent="0.25">
      <c r="A17" s="101">
        <f t="shared" si="7"/>
        <v>7</v>
      </c>
      <c r="B17" s="98" t="s">
        <v>102</v>
      </c>
      <c r="C17" s="99" t="s">
        <v>923</v>
      </c>
      <c r="D17" s="99" t="s">
        <v>314</v>
      </c>
      <c r="E17" s="98"/>
      <c r="F17" s="99" t="s">
        <v>103</v>
      </c>
      <c r="G17" s="98"/>
      <c r="H17" s="100">
        <f>H15</f>
        <v>11454100</v>
      </c>
      <c r="I17" s="56">
        <f t="shared" ref="I17:J17" si="10">I15</f>
        <v>11454100</v>
      </c>
      <c r="J17" s="56">
        <f t="shared" si="10"/>
        <v>11454100</v>
      </c>
      <c r="K17" s="35"/>
      <c r="L17" s="35"/>
      <c r="M17" s="36"/>
      <c r="N17" s="38"/>
      <c r="Q17" s="76">
        <f t="shared" si="2"/>
        <v>34362300</v>
      </c>
      <c r="R17" s="80">
        <f t="shared" si="6"/>
        <v>0</v>
      </c>
      <c r="S17" s="81"/>
      <c r="T17" s="81"/>
      <c r="U17" s="81"/>
    </row>
    <row r="18" spans="1:21" ht="270" outlineLevel="7" x14ac:dyDescent="0.25">
      <c r="A18" s="101">
        <f t="shared" si="7"/>
        <v>8</v>
      </c>
      <c r="B18" s="102" t="s">
        <v>948</v>
      </c>
      <c r="C18" s="99" t="s">
        <v>924</v>
      </c>
      <c r="D18" s="99"/>
      <c r="E18" s="98" t="s">
        <v>235</v>
      </c>
      <c r="F18" s="99"/>
      <c r="G18" s="98" t="s">
        <v>338</v>
      </c>
      <c r="H18" s="100">
        <f>H20</f>
        <v>12476200</v>
      </c>
      <c r="I18" s="56">
        <f>I20</f>
        <v>12476200</v>
      </c>
      <c r="J18" s="56">
        <f>J20</f>
        <v>12476200</v>
      </c>
      <c r="K18" s="35"/>
      <c r="L18" s="35"/>
      <c r="M18" s="36"/>
      <c r="N18" s="37"/>
      <c r="Q18" s="76">
        <f t="shared" si="2"/>
        <v>37428600</v>
      </c>
      <c r="R18" s="80">
        <f t="shared" si="6"/>
        <v>0</v>
      </c>
      <c r="S18" s="81"/>
      <c r="T18" s="81"/>
      <c r="U18" s="81"/>
    </row>
    <row r="19" spans="1:21" ht="90" outlineLevel="7" x14ac:dyDescent="0.25">
      <c r="A19" s="101">
        <f>A18+1</f>
        <v>9</v>
      </c>
      <c r="B19" s="103" t="s">
        <v>894</v>
      </c>
      <c r="C19" s="99" t="s">
        <v>924</v>
      </c>
      <c r="D19" s="99" t="s">
        <v>299</v>
      </c>
      <c r="E19" s="98" t="s">
        <v>235</v>
      </c>
      <c r="F19" s="99"/>
      <c r="G19" s="98" t="s">
        <v>338</v>
      </c>
      <c r="H19" s="100">
        <f>H20</f>
        <v>12476200</v>
      </c>
      <c r="I19" s="70">
        <f>I20</f>
        <v>12476200</v>
      </c>
      <c r="J19" s="56">
        <f>J20</f>
        <v>12476200</v>
      </c>
      <c r="K19" s="35"/>
      <c r="L19" s="35"/>
      <c r="M19" s="36"/>
      <c r="N19" s="37"/>
      <c r="Q19" s="76">
        <f t="shared" si="2"/>
        <v>37428600</v>
      </c>
      <c r="R19" s="80">
        <f t="shared" si="6"/>
        <v>0</v>
      </c>
      <c r="S19" s="81"/>
      <c r="T19" s="81"/>
      <c r="U19" s="81"/>
    </row>
    <row r="20" spans="1:21" ht="30" outlineLevel="6" x14ac:dyDescent="0.25">
      <c r="A20" s="101">
        <f t="shared" si="7"/>
        <v>10</v>
      </c>
      <c r="B20" s="98" t="s">
        <v>904</v>
      </c>
      <c r="C20" s="99" t="s">
        <v>924</v>
      </c>
      <c r="D20" s="99" t="s">
        <v>314</v>
      </c>
      <c r="E20" s="98" t="s">
        <v>235</v>
      </c>
      <c r="F20" s="99"/>
      <c r="G20" s="98" t="s">
        <v>338</v>
      </c>
      <c r="H20" s="100">
        <f>SUM(K20:N20)</f>
        <v>12476200</v>
      </c>
      <c r="I20" s="64">
        <v>12476200</v>
      </c>
      <c r="J20" s="64">
        <v>12476200</v>
      </c>
      <c r="K20" s="35"/>
      <c r="L20" s="35"/>
      <c r="M20" s="36"/>
      <c r="N20" s="38">
        <v>12476200</v>
      </c>
      <c r="O20" s="36">
        <v>12476200</v>
      </c>
      <c r="P20" s="36">
        <v>12476200</v>
      </c>
      <c r="Q20" s="76">
        <f t="shared" si="2"/>
        <v>37428600</v>
      </c>
      <c r="R20" s="80">
        <f t="shared" si="6"/>
        <v>0</v>
      </c>
      <c r="S20" s="81"/>
      <c r="T20" s="81"/>
      <c r="U20" s="81"/>
    </row>
    <row r="21" spans="1:21" ht="15" outlineLevel="6" x14ac:dyDescent="0.25">
      <c r="A21" s="101">
        <f t="shared" si="7"/>
        <v>11</v>
      </c>
      <c r="B21" s="98" t="s">
        <v>99</v>
      </c>
      <c r="C21" s="99" t="s">
        <v>924</v>
      </c>
      <c r="D21" s="99" t="s">
        <v>314</v>
      </c>
      <c r="E21" s="98"/>
      <c r="F21" s="99" t="s">
        <v>100</v>
      </c>
      <c r="G21" s="98"/>
      <c r="H21" s="100">
        <f>H20</f>
        <v>12476200</v>
      </c>
      <c r="I21" s="56">
        <f t="shared" ref="I21:J21" si="11">I20</f>
        <v>12476200</v>
      </c>
      <c r="J21" s="56">
        <f t="shared" si="11"/>
        <v>12476200</v>
      </c>
      <c r="K21" s="35"/>
      <c r="L21" s="35"/>
      <c r="M21" s="36"/>
      <c r="N21" s="38"/>
      <c r="Q21" s="76">
        <f t="shared" si="2"/>
        <v>37428600</v>
      </c>
      <c r="R21" s="80">
        <f t="shared" si="6"/>
        <v>0</v>
      </c>
      <c r="S21" s="81"/>
      <c r="T21" s="81"/>
      <c r="U21" s="81"/>
    </row>
    <row r="22" spans="1:21" ht="15" outlineLevel="6" x14ac:dyDescent="0.25">
      <c r="A22" s="101">
        <f t="shared" si="7"/>
        <v>12</v>
      </c>
      <c r="B22" s="98" t="s">
        <v>105</v>
      </c>
      <c r="C22" s="99" t="s">
        <v>924</v>
      </c>
      <c r="D22" s="99" t="s">
        <v>314</v>
      </c>
      <c r="E22" s="98"/>
      <c r="F22" s="99" t="s">
        <v>106</v>
      </c>
      <c r="G22" s="98"/>
      <c r="H22" s="100">
        <f>H20</f>
        <v>12476200</v>
      </c>
      <c r="I22" s="56">
        <f t="shared" ref="I22:J22" si="12">I20</f>
        <v>12476200</v>
      </c>
      <c r="J22" s="56">
        <f t="shared" si="12"/>
        <v>12476200</v>
      </c>
      <c r="K22" s="35"/>
      <c r="L22" s="35"/>
      <c r="M22" s="36"/>
      <c r="N22" s="38"/>
      <c r="Q22" s="76">
        <f t="shared" si="2"/>
        <v>37428600</v>
      </c>
      <c r="R22" s="80">
        <f t="shared" si="6"/>
        <v>0</v>
      </c>
      <c r="S22" s="81"/>
      <c r="T22" s="81"/>
      <c r="U22" s="81"/>
    </row>
    <row r="23" spans="1:21" ht="225" outlineLevel="6" x14ac:dyDescent="0.25">
      <c r="A23" s="101">
        <f t="shared" si="7"/>
        <v>13</v>
      </c>
      <c r="B23" s="103" t="s">
        <v>945</v>
      </c>
      <c r="C23" s="99" t="s">
        <v>770</v>
      </c>
      <c r="D23" s="99" t="s">
        <v>224</v>
      </c>
      <c r="E23" s="98" t="s">
        <v>40</v>
      </c>
      <c r="F23" s="99"/>
      <c r="G23" s="98" t="s">
        <v>258</v>
      </c>
      <c r="H23" s="100">
        <f>H25</f>
        <v>31300</v>
      </c>
      <c r="I23" s="64">
        <f>I25</f>
        <v>31300</v>
      </c>
      <c r="J23" s="64">
        <f>J25</f>
        <v>31300</v>
      </c>
      <c r="K23" s="35"/>
      <c r="L23" s="35"/>
      <c r="M23" s="36"/>
      <c r="N23" s="37"/>
      <c r="Q23" s="76">
        <f t="shared" si="2"/>
        <v>93900</v>
      </c>
      <c r="R23" s="80">
        <f t="shared" si="6"/>
        <v>0</v>
      </c>
      <c r="S23" s="81"/>
      <c r="T23" s="81"/>
      <c r="U23" s="81"/>
    </row>
    <row r="24" spans="1:21" ht="45" outlineLevel="7" x14ac:dyDescent="0.25">
      <c r="A24" s="101">
        <f t="shared" si="7"/>
        <v>14</v>
      </c>
      <c r="B24" s="103" t="s">
        <v>896</v>
      </c>
      <c r="C24" s="99" t="s">
        <v>770</v>
      </c>
      <c r="D24" s="99" t="s">
        <v>423</v>
      </c>
      <c r="E24" s="98" t="s">
        <v>40</v>
      </c>
      <c r="F24" s="99"/>
      <c r="G24" s="98" t="s">
        <v>258</v>
      </c>
      <c r="H24" s="100">
        <f>H25</f>
        <v>31300</v>
      </c>
      <c r="I24" s="70">
        <f>I25</f>
        <v>31300</v>
      </c>
      <c r="J24" s="56">
        <f>J25</f>
        <v>31300</v>
      </c>
      <c r="K24" s="35"/>
      <c r="L24" s="35"/>
      <c r="M24" s="36"/>
      <c r="N24" s="37"/>
      <c r="Q24" s="76">
        <f t="shared" si="2"/>
        <v>93900</v>
      </c>
      <c r="R24" s="80">
        <f t="shared" si="6"/>
        <v>0</v>
      </c>
      <c r="S24" s="81"/>
      <c r="T24" s="81"/>
      <c r="U24" s="81"/>
    </row>
    <row r="25" spans="1:21" ht="45" outlineLevel="7" x14ac:dyDescent="0.25">
      <c r="A25" s="101">
        <f t="shared" si="7"/>
        <v>15</v>
      </c>
      <c r="B25" s="98" t="s">
        <v>897</v>
      </c>
      <c r="C25" s="99" t="s">
        <v>770</v>
      </c>
      <c r="D25" s="99" t="s">
        <v>476</v>
      </c>
      <c r="E25" s="98" t="s">
        <v>40</v>
      </c>
      <c r="F25" s="99"/>
      <c r="G25" s="98" t="s">
        <v>258</v>
      </c>
      <c r="H25" s="100">
        <f>SUM(K25:N25)</f>
        <v>31300</v>
      </c>
      <c r="I25" s="58">
        <v>31300</v>
      </c>
      <c r="J25" s="58">
        <v>31300</v>
      </c>
      <c r="K25" s="35"/>
      <c r="L25" s="35"/>
      <c r="M25" s="36"/>
      <c r="N25" s="38">
        <v>31300</v>
      </c>
      <c r="O25" s="36">
        <v>31300</v>
      </c>
      <c r="P25" s="36">
        <v>31300</v>
      </c>
      <c r="Q25" s="76">
        <f t="shared" si="2"/>
        <v>93900</v>
      </c>
      <c r="R25" s="80">
        <f t="shared" si="6"/>
        <v>0</v>
      </c>
      <c r="S25" s="81"/>
      <c r="T25" s="81"/>
      <c r="U25" s="81"/>
    </row>
    <row r="26" spans="1:21" ht="15" outlineLevel="7" x14ac:dyDescent="0.25">
      <c r="A26" s="101">
        <f t="shared" si="7"/>
        <v>16</v>
      </c>
      <c r="B26" s="98" t="s">
        <v>155</v>
      </c>
      <c r="C26" s="99" t="s">
        <v>770</v>
      </c>
      <c r="D26" s="99" t="s">
        <v>476</v>
      </c>
      <c r="E26" s="98"/>
      <c r="F26" s="99" t="s">
        <v>156</v>
      </c>
      <c r="G26" s="98"/>
      <c r="H26" s="100">
        <f>H25</f>
        <v>31300</v>
      </c>
      <c r="I26" s="56">
        <f t="shared" ref="I26:J26" si="13">I25</f>
        <v>31300</v>
      </c>
      <c r="J26" s="56">
        <f t="shared" si="13"/>
        <v>31300</v>
      </c>
      <c r="K26" s="35"/>
      <c r="L26" s="35"/>
      <c r="M26" s="36"/>
      <c r="N26" s="38"/>
      <c r="Q26" s="76">
        <f t="shared" si="2"/>
        <v>93900</v>
      </c>
      <c r="R26" s="80">
        <f t="shared" si="6"/>
        <v>0</v>
      </c>
      <c r="S26" s="81"/>
      <c r="T26" s="81"/>
      <c r="U26" s="81"/>
    </row>
    <row r="27" spans="1:21" ht="15" outlineLevel="7" x14ac:dyDescent="0.25">
      <c r="A27" s="101">
        <f t="shared" si="7"/>
        <v>17</v>
      </c>
      <c r="B27" s="98" t="s">
        <v>164</v>
      </c>
      <c r="C27" s="99" t="s">
        <v>770</v>
      </c>
      <c r="D27" s="99" t="s">
        <v>476</v>
      </c>
      <c r="E27" s="98"/>
      <c r="F27" s="99" t="s">
        <v>165</v>
      </c>
      <c r="G27" s="98"/>
      <c r="H27" s="100">
        <f>H25</f>
        <v>31300</v>
      </c>
      <c r="I27" s="56">
        <f t="shared" ref="I27:J27" si="14">I25</f>
        <v>31300</v>
      </c>
      <c r="J27" s="56">
        <f t="shared" si="14"/>
        <v>31300</v>
      </c>
      <c r="K27" s="35"/>
      <c r="L27" s="35"/>
      <c r="M27" s="36"/>
      <c r="N27" s="38"/>
      <c r="Q27" s="76">
        <f t="shared" si="2"/>
        <v>93900</v>
      </c>
      <c r="R27" s="80">
        <f t="shared" si="6"/>
        <v>0</v>
      </c>
      <c r="S27" s="81"/>
      <c r="T27" s="81"/>
      <c r="U27" s="81"/>
    </row>
    <row r="28" spans="1:21" ht="150" outlineLevel="7" x14ac:dyDescent="0.25">
      <c r="A28" s="101">
        <f t="shared" si="7"/>
        <v>18</v>
      </c>
      <c r="B28" s="103" t="s">
        <v>946</v>
      </c>
      <c r="C28" s="99" t="s">
        <v>771</v>
      </c>
      <c r="D28" s="99" t="s">
        <v>224</v>
      </c>
      <c r="E28" s="98" t="s">
        <v>40</v>
      </c>
      <c r="F28" s="99"/>
      <c r="G28" s="98" t="s">
        <v>227</v>
      </c>
      <c r="H28" s="100">
        <f>H30+H34</f>
        <v>633500</v>
      </c>
      <c r="I28" s="70">
        <f>I30+I34</f>
        <v>633500</v>
      </c>
      <c r="J28" s="56">
        <f>J30+J34</f>
        <v>633500</v>
      </c>
      <c r="K28" s="35"/>
      <c r="L28" s="35"/>
      <c r="M28" s="36"/>
      <c r="N28" s="37"/>
      <c r="Q28" s="76">
        <f t="shared" si="2"/>
        <v>1900500</v>
      </c>
      <c r="R28" s="80">
        <f t="shared" si="6"/>
        <v>0</v>
      </c>
      <c r="S28" s="81"/>
      <c r="T28" s="81"/>
      <c r="U28" s="81"/>
    </row>
    <row r="29" spans="1:21" ht="45" outlineLevel="7" x14ac:dyDescent="0.25">
      <c r="A29" s="101">
        <f t="shared" si="7"/>
        <v>19</v>
      </c>
      <c r="B29" s="103" t="s">
        <v>896</v>
      </c>
      <c r="C29" s="99" t="s">
        <v>771</v>
      </c>
      <c r="D29" s="99" t="s">
        <v>423</v>
      </c>
      <c r="E29" s="98" t="s">
        <v>40</v>
      </c>
      <c r="F29" s="99"/>
      <c r="G29" s="98" t="s">
        <v>227</v>
      </c>
      <c r="H29" s="100">
        <f>H30</f>
        <v>14290</v>
      </c>
      <c r="I29" s="56">
        <f>I30</f>
        <v>14290</v>
      </c>
      <c r="J29" s="56">
        <f>J30</f>
        <v>14290</v>
      </c>
      <c r="K29" s="35"/>
      <c r="L29" s="35"/>
      <c r="M29" s="36"/>
      <c r="N29" s="37"/>
      <c r="Q29" s="76">
        <f t="shared" si="2"/>
        <v>42870</v>
      </c>
      <c r="R29" s="80">
        <f t="shared" si="6"/>
        <v>0</v>
      </c>
      <c r="S29" s="81"/>
      <c r="T29" s="81"/>
      <c r="U29" s="81"/>
    </row>
    <row r="30" spans="1:21" ht="45" outlineLevel="7" x14ac:dyDescent="0.25">
      <c r="A30" s="101">
        <f t="shared" si="7"/>
        <v>20</v>
      </c>
      <c r="B30" s="98" t="s">
        <v>897</v>
      </c>
      <c r="C30" s="99" t="s">
        <v>771</v>
      </c>
      <c r="D30" s="99" t="s">
        <v>476</v>
      </c>
      <c r="E30" s="98" t="s">
        <v>40</v>
      </c>
      <c r="F30" s="99"/>
      <c r="G30" s="98" t="s">
        <v>227</v>
      </c>
      <c r="H30" s="100">
        <f>SUM(K30:N30)</f>
        <v>14290</v>
      </c>
      <c r="I30" s="57">
        <v>14290</v>
      </c>
      <c r="J30" s="58">
        <v>14290</v>
      </c>
      <c r="K30" s="35"/>
      <c r="L30" s="35"/>
      <c r="M30" s="36"/>
      <c r="N30" s="38">
        <v>14290</v>
      </c>
      <c r="Q30" s="76">
        <f t="shared" si="2"/>
        <v>42870</v>
      </c>
      <c r="R30" s="80">
        <f t="shared" si="6"/>
        <v>0</v>
      </c>
      <c r="S30" s="81"/>
      <c r="T30" s="81"/>
      <c r="U30" s="81"/>
    </row>
    <row r="31" spans="1:21" ht="15" outlineLevel="7" x14ac:dyDescent="0.25">
      <c r="A31" s="101">
        <f t="shared" si="7"/>
        <v>21</v>
      </c>
      <c r="B31" s="98" t="s">
        <v>155</v>
      </c>
      <c r="C31" s="99" t="s">
        <v>771</v>
      </c>
      <c r="D31" s="99" t="s">
        <v>476</v>
      </c>
      <c r="E31" s="98"/>
      <c r="F31" s="99" t="s">
        <v>156</v>
      </c>
      <c r="G31" s="98"/>
      <c r="H31" s="100">
        <f>H30</f>
        <v>14290</v>
      </c>
      <c r="I31" s="56">
        <f t="shared" ref="I31:J31" si="15">I30</f>
        <v>14290</v>
      </c>
      <c r="J31" s="56">
        <f t="shared" si="15"/>
        <v>14290</v>
      </c>
      <c r="K31" s="35"/>
      <c r="L31" s="35"/>
      <c r="M31" s="36"/>
      <c r="N31" s="38"/>
      <c r="Q31" s="76">
        <f t="shared" si="2"/>
        <v>42870</v>
      </c>
      <c r="R31" s="80">
        <f t="shared" si="6"/>
        <v>0</v>
      </c>
      <c r="S31" s="81"/>
      <c r="T31" s="81"/>
      <c r="U31" s="81"/>
    </row>
    <row r="32" spans="1:21" ht="15" outlineLevel="7" x14ac:dyDescent="0.25">
      <c r="A32" s="101">
        <f t="shared" si="7"/>
        <v>22</v>
      </c>
      <c r="B32" s="98" t="s">
        <v>167</v>
      </c>
      <c r="C32" s="99" t="s">
        <v>771</v>
      </c>
      <c r="D32" s="99" t="s">
        <v>476</v>
      </c>
      <c r="E32" s="98"/>
      <c r="F32" s="99" t="s">
        <v>168</v>
      </c>
      <c r="G32" s="98"/>
      <c r="H32" s="100">
        <f>H30</f>
        <v>14290</v>
      </c>
      <c r="I32" s="56">
        <f t="shared" ref="I32:J32" si="16">I30</f>
        <v>14290</v>
      </c>
      <c r="J32" s="56">
        <f t="shared" si="16"/>
        <v>14290</v>
      </c>
      <c r="K32" s="35"/>
      <c r="L32" s="35"/>
      <c r="M32" s="36"/>
      <c r="N32" s="38"/>
      <c r="Q32" s="76">
        <f t="shared" si="2"/>
        <v>42870</v>
      </c>
      <c r="R32" s="80">
        <f t="shared" si="6"/>
        <v>0</v>
      </c>
      <c r="S32" s="81"/>
      <c r="T32" s="81"/>
      <c r="U32" s="81"/>
    </row>
    <row r="33" spans="1:21" ht="30" outlineLevel="6" x14ac:dyDescent="0.25">
      <c r="A33" s="101">
        <f t="shared" si="7"/>
        <v>23</v>
      </c>
      <c r="B33" s="98" t="s">
        <v>898</v>
      </c>
      <c r="C33" s="99" t="s">
        <v>771</v>
      </c>
      <c r="D33" s="99" t="s">
        <v>554</v>
      </c>
      <c r="E33" s="98" t="s">
        <v>40</v>
      </c>
      <c r="F33" s="99"/>
      <c r="G33" s="98" t="s">
        <v>227</v>
      </c>
      <c r="H33" s="100">
        <f>H34</f>
        <v>619210</v>
      </c>
      <c r="I33" s="56">
        <f>I34</f>
        <v>619210</v>
      </c>
      <c r="J33" s="56">
        <f>J34</f>
        <v>619210</v>
      </c>
      <c r="K33" s="35"/>
      <c r="L33" s="35"/>
      <c r="M33" s="36"/>
      <c r="N33" s="38"/>
      <c r="Q33" s="76">
        <f t="shared" si="2"/>
        <v>1857630</v>
      </c>
      <c r="R33" s="80">
        <f t="shared" si="6"/>
        <v>0</v>
      </c>
      <c r="S33" s="81"/>
      <c r="T33" s="81"/>
      <c r="U33" s="81"/>
    </row>
    <row r="34" spans="1:21" ht="30" outlineLevel="6" x14ac:dyDescent="0.25">
      <c r="A34" s="101">
        <f t="shared" si="7"/>
        <v>24</v>
      </c>
      <c r="B34" s="98" t="s">
        <v>908</v>
      </c>
      <c r="C34" s="99" t="s">
        <v>771</v>
      </c>
      <c r="D34" s="99" t="s">
        <v>575</v>
      </c>
      <c r="E34" s="98" t="s">
        <v>40</v>
      </c>
      <c r="F34" s="99"/>
      <c r="G34" s="98" t="s">
        <v>227</v>
      </c>
      <c r="H34" s="100">
        <f>SUM(K34:N34)</f>
        <v>619210</v>
      </c>
      <c r="I34" s="58">
        <v>619210</v>
      </c>
      <c r="J34" s="58">
        <v>619210</v>
      </c>
      <c r="K34" s="35"/>
      <c r="L34" s="35"/>
      <c r="M34" s="36"/>
      <c r="N34" s="38">
        <v>619210</v>
      </c>
      <c r="O34" s="36">
        <v>633500</v>
      </c>
      <c r="P34" s="36">
        <v>633500</v>
      </c>
      <c r="Q34" s="76">
        <f t="shared" si="2"/>
        <v>1857630</v>
      </c>
      <c r="R34" s="80">
        <f t="shared" si="6"/>
        <v>0</v>
      </c>
      <c r="S34" s="81"/>
      <c r="T34" s="81"/>
      <c r="U34" s="81"/>
    </row>
    <row r="35" spans="1:21" ht="15" outlineLevel="6" x14ac:dyDescent="0.25">
      <c r="A35" s="101">
        <f t="shared" si="7"/>
        <v>25</v>
      </c>
      <c r="B35" s="98" t="s">
        <v>155</v>
      </c>
      <c r="C35" s="99" t="s">
        <v>771</v>
      </c>
      <c r="D35" s="99" t="s">
        <v>575</v>
      </c>
      <c r="E35" s="98"/>
      <c r="F35" s="99" t="s">
        <v>156</v>
      </c>
      <c r="G35" s="98"/>
      <c r="H35" s="100">
        <f>H34</f>
        <v>619210</v>
      </c>
      <c r="I35" s="56">
        <f t="shared" ref="I35:J35" si="17">I34</f>
        <v>619210</v>
      </c>
      <c r="J35" s="56">
        <f t="shared" si="17"/>
        <v>619210</v>
      </c>
      <c r="K35" s="35"/>
      <c r="L35" s="35"/>
      <c r="M35" s="36"/>
      <c r="N35" s="38"/>
      <c r="Q35" s="76">
        <f t="shared" si="2"/>
        <v>1857630</v>
      </c>
      <c r="R35" s="80">
        <f t="shared" si="6"/>
        <v>0</v>
      </c>
      <c r="S35" s="81"/>
      <c r="T35" s="81"/>
      <c r="U35" s="81"/>
    </row>
    <row r="36" spans="1:21" ht="15" outlineLevel="6" x14ac:dyDescent="0.25">
      <c r="A36" s="101">
        <f t="shared" si="7"/>
        <v>26</v>
      </c>
      <c r="B36" s="98" t="s">
        <v>167</v>
      </c>
      <c r="C36" s="99" t="s">
        <v>771</v>
      </c>
      <c r="D36" s="99" t="s">
        <v>575</v>
      </c>
      <c r="E36" s="98"/>
      <c r="F36" s="99" t="s">
        <v>168</v>
      </c>
      <c r="G36" s="98"/>
      <c r="H36" s="100">
        <f>H34</f>
        <v>619210</v>
      </c>
      <c r="I36" s="56">
        <f t="shared" ref="I36:J36" si="18">I34</f>
        <v>619210</v>
      </c>
      <c r="J36" s="56">
        <f t="shared" si="18"/>
        <v>619210</v>
      </c>
      <c r="K36" s="35"/>
      <c r="L36" s="35"/>
      <c r="M36" s="36"/>
      <c r="N36" s="38"/>
      <c r="Q36" s="76">
        <f t="shared" si="2"/>
        <v>1857630</v>
      </c>
      <c r="R36" s="80">
        <f t="shared" si="6"/>
        <v>0</v>
      </c>
      <c r="S36" s="81"/>
      <c r="T36" s="81"/>
      <c r="U36" s="81"/>
    </row>
    <row r="37" spans="1:21" ht="270" outlineLevel="7" x14ac:dyDescent="0.25">
      <c r="A37" s="101">
        <f t="shared" si="7"/>
        <v>27</v>
      </c>
      <c r="B37" s="103" t="s">
        <v>947</v>
      </c>
      <c r="C37" s="99" t="s">
        <v>772</v>
      </c>
      <c r="D37" s="99" t="s">
        <v>224</v>
      </c>
      <c r="E37" s="98" t="s">
        <v>235</v>
      </c>
      <c r="F37" s="99"/>
      <c r="G37" s="98" t="s">
        <v>338</v>
      </c>
      <c r="H37" s="100">
        <f>H39+H43</f>
        <v>120730200</v>
      </c>
      <c r="I37" s="70">
        <f>I39+I43</f>
        <v>120730200</v>
      </c>
      <c r="J37" s="56">
        <f>J39+J43</f>
        <v>120730200</v>
      </c>
      <c r="K37" s="35"/>
      <c r="L37" s="35"/>
      <c r="M37" s="36"/>
      <c r="N37" s="37"/>
      <c r="Q37" s="76">
        <f t="shared" si="2"/>
        <v>362190600</v>
      </c>
      <c r="R37" s="80">
        <f t="shared" si="6"/>
        <v>0</v>
      </c>
      <c r="S37" s="81"/>
      <c r="T37" s="81"/>
      <c r="U37" s="81"/>
    </row>
    <row r="38" spans="1:21" ht="90" outlineLevel="4" x14ac:dyDescent="0.25">
      <c r="A38" s="101">
        <f t="shared" si="7"/>
        <v>28</v>
      </c>
      <c r="B38" s="103" t="s">
        <v>894</v>
      </c>
      <c r="C38" s="99" t="s">
        <v>772</v>
      </c>
      <c r="D38" s="99" t="s">
        <v>299</v>
      </c>
      <c r="E38" s="98" t="s">
        <v>235</v>
      </c>
      <c r="F38" s="99"/>
      <c r="G38" s="98" t="s">
        <v>338</v>
      </c>
      <c r="H38" s="100">
        <f>H39</f>
        <v>115683700</v>
      </c>
      <c r="I38" s="56">
        <f>I39</f>
        <v>115683700</v>
      </c>
      <c r="J38" s="56">
        <f>J39</f>
        <v>115683700</v>
      </c>
      <c r="K38" s="35"/>
      <c r="L38" s="35"/>
      <c r="M38" s="36"/>
      <c r="N38" s="37"/>
      <c r="Q38" s="76">
        <f t="shared" si="2"/>
        <v>347051100</v>
      </c>
      <c r="R38" s="80">
        <f t="shared" si="6"/>
        <v>0</v>
      </c>
      <c r="S38" s="81"/>
      <c r="T38" s="81"/>
      <c r="U38" s="81"/>
    </row>
    <row r="39" spans="1:21" ht="30" outlineLevel="5" x14ac:dyDescent="0.25">
      <c r="A39" s="101">
        <f t="shared" si="7"/>
        <v>29</v>
      </c>
      <c r="B39" s="98" t="s">
        <v>904</v>
      </c>
      <c r="C39" s="99" t="s">
        <v>772</v>
      </c>
      <c r="D39" s="99" t="s">
        <v>314</v>
      </c>
      <c r="E39" s="98" t="s">
        <v>235</v>
      </c>
      <c r="F39" s="99"/>
      <c r="G39" s="98" t="s">
        <v>338</v>
      </c>
      <c r="H39" s="100">
        <f>SUM(K39:N39)</f>
        <v>115683700</v>
      </c>
      <c r="I39" s="58">
        <v>115683700</v>
      </c>
      <c r="J39" s="58">
        <v>115683700</v>
      </c>
      <c r="K39" s="35"/>
      <c r="L39" s="35"/>
      <c r="M39" s="36"/>
      <c r="N39" s="84">
        <v>115683700</v>
      </c>
      <c r="O39" s="30"/>
      <c r="P39" s="30"/>
      <c r="Q39" s="76">
        <f t="shared" si="2"/>
        <v>347051100</v>
      </c>
      <c r="R39" s="80">
        <f t="shared" si="6"/>
        <v>0</v>
      </c>
      <c r="S39" s="81"/>
      <c r="T39" s="81"/>
      <c r="U39" s="81"/>
    </row>
    <row r="40" spans="1:21" ht="15" outlineLevel="5" x14ac:dyDescent="0.25">
      <c r="A40" s="101">
        <f t="shared" si="7"/>
        <v>30</v>
      </c>
      <c r="B40" s="98" t="s">
        <v>99</v>
      </c>
      <c r="C40" s="99" t="s">
        <v>772</v>
      </c>
      <c r="D40" s="99" t="s">
        <v>314</v>
      </c>
      <c r="E40" s="98"/>
      <c r="F40" s="99" t="s">
        <v>100</v>
      </c>
      <c r="G40" s="98"/>
      <c r="H40" s="100">
        <f>H39</f>
        <v>115683700</v>
      </c>
      <c r="I40" s="56">
        <f t="shared" ref="I40:J40" si="19">I39</f>
        <v>115683700</v>
      </c>
      <c r="J40" s="56">
        <f t="shared" si="19"/>
        <v>115683700</v>
      </c>
      <c r="K40" s="35"/>
      <c r="L40" s="35"/>
      <c r="M40" s="36"/>
      <c r="N40" s="72"/>
      <c r="O40" s="30"/>
      <c r="P40" s="30"/>
      <c r="Q40" s="76">
        <f t="shared" si="2"/>
        <v>347051100</v>
      </c>
      <c r="R40" s="80">
        <f t="shared" si="6"/>
        <v>0</v>
      </c>
      <c r="S40" s="81"/>
      <c r="T40" s="81"/>
      <c r="U40" s="81"/>
    </row>
    <row r="41" spans="1:21" ht="15" outlineLevel="5" x14ac:dyDescent="0.25">
      <c r="A41" s="101">
        <f t="shared" si="7"/>
        <v>31</v>
      </c>
      <c r="B41" s="98" t="s">
        <v>105</v>
      </c>
      <c r="C41" s="99" t="s">
        <v>772</v>
      </c>
      <c r="D41" s="99" t="s">
        <v>314</v>
      </c>
      <c r="E41" s="98"/>
      <c r="F41" s="99" t="s">
        <v>106</v>
      </c>
      <c r="G41" s="98"/>
      <c r="H41" s="100">
        <f>H39</f>
        <v>115683700</v>
      </c>
      <c r="I41" s="56">
        <f t="shared" ref="I41:J41" si="20">I39</f>
        <v>115683700</v>
      </c>
      <c r="J41" s="56">
        <f t="shared" si="20"/>
        <v>115683700</v>
      </c>
      <c r="K41" s="35"/>
      <c r="L41" s="35"/>
      <c r="M41" s="36"/>
      <c r="N41" s="72"/>
      <c r="O41" s="30"/>
      <c r="P41" s="30"/>
      <c r="Q41" s="76">
        <f t="shared" si="2"/>
        <v>347051100</v>
      </c>
      <c r="R41" s="80">
        <f t="shared" si="6"/>
        <v>0</v>
      </c>
      <c r="S41" s="81"/>
      <c r="T41" s="81"/>
      <c r="U41" s="81"/>
    </row>
    <row r="42" spans="1:21" ht="45" outlineLevel="6" x14ac:dyDescent="0.25">
      <c r="A42" s="101">
        <f t="shared" si="7"/>
        <v>32</v>
      </c>
      <c r="B42" s="98" t="s">
        <v>896</v>
      </c>
      <c r="C42" s="99" t="s">
        <v>772</v>
      </c>
      <c r="D42" s="99" t="s">
        <v>423</v>
      </c>
      <c r="E42" s="98" t="s">
        <v>235</v>
      </c>
      <c r="F42" s="99"/>
      <c r="G42" s="98" t="s">
        <v>338</v>
      </c>
      <c r="H42" s="100">
        <f>H43</f>
        <v>5046500</v>
      </c>
      <c r="I42" s="56">
        <f>I43</f>
        <v>5046500</v>
      </c>
      <c r="J42" s="56">
        <f>J43</f>
        <v>5046500</v>
      </c>
      <c r="K42" s="35"/>
      <c r="L42" s="35"/>
      <c r="M42" s="36"/>
      <c r="N42" s="38"/>
      <c r="Q42" s="76">
        <f t="shared" si="2"/>
        <v>15139500</v>
      </c>
      <c r="R42" s="80">
        <f t="shared" si="6"/>
        <v>0</v>
      </c>
      <c r="S42" s="81"/>
      <c r="T42" s="81"/>
      <c r="U42" s="81"/>
    </row>
    <row r="43" spans="1:21" ht="45" outlineLevel="6" x14ac:dyDescent="0.25">
      <c r="A43" s="101">
        <f t="shared" si="7"/>
        <v>33</v>
      </c>
      <c r="B43" s="98" t="s">
        <v>897</v>
      </c>
      <c r="C43" s="99" t="s">
        <v>772</v>
      </c>
      <c r="D43" s="99" t="s">
        <v>476</v>
      </c>
      <c r="E43" s="98" t="s">
        <v>235</v>
      </c>
      <c r="F43" s="99"/>
      <c r="G43" s="98" t="s">
        <v>338</v>
      </c>
      <c r="H43" s="100">
        <f>SUM(K43:N43)</f>
        <v>5046500</v>
      </c>
      <c r="I43" s="58">
        <v>5046500</v>
      </c>
      <c r="J43" s="58">
        <v>5046500</v>
      </c>
      <c r="K43" s="35"/>
      <c r="L43" s="35"/>
      <c r="M43" s="36"/>
      <c r="N43" s="38">
        <v>5046500</v>
      </c>
      <c r="O43" s="36">
        <v>120730200</v>
      </c>
      <c r="P43" s="36">
        <v>120730200</v>
      </c>
      <c r="Q43" s="76">
        <f t="shared" si="2"/>
        <v>15139500</v>
      </c>
      <c r="R43" s="80">
        <f t="shared" si="6"/>
        <v>0</v>
      </c>
      <c r="S43" s="81"/>
      <c r="T43" s="81"/>
      <c r="U43" s="81"/>
    </row>
    <row r="44" spans="1:21" ht="15" outlineLevel="6" x14ac:dyDescent="0.25">
      <c r="A44" s="101">
        <f t="shared" si="7"/>
        <v>34</v>
      </c>
      <c r="B44" s="98" t="s">
        <v>99</v>
      </c>
      <c r="C44" s="99" t="s">
        <v>772</v>
      </c>
      <c r="D44" s="99" t="s">
        <v>476</v>
      </c>
      <c r="E44" s="98"/>
      <c r="F44" s="99" t="s">
        <v>100</v>
      </c>
      <c r="G44" s="98"/>
      <c r="H44" s="100">
        <f>H43</f>
        <v>5046500</v>
      </c>
      <c r="I44" s="56">
        <f t="shared" ref="I44:J44" si="21">I43</f>
        <v>5046500</v>
      </c>
      <c r="J44" s="56">
        <f t="shared" si="21"/>
        <v>5046500</v>
      </c>
      <c r="K44" s="35"/>
      <c r="L44" s="35"/>
      <c r="M44" s="36"/>
      <c r="N44" s="38"/>
      <c r="Q44" s="76">
        <f t="shared" si="2"/>
        <v>15139500</v>
      </c>
      <c r="R44" s="80">
        <f t="shared" si="6"/>
        <v>0</v>
      </c>
      <c r="S44" s="81"/>
      <c r="T44" s="81"/>
      <c r="U44" s="81"/>
    </row>
    <row r="45" spans="1:21" ht="15" outlineLevel="6" x14ac:dyDescent="0.25">
      <c r="A45" s="101">
        <f t="shared" si="7"/>
        <v>35</v>
      </c>
      <c r="B45" s="98" t="s">
        <v>105</v>
      </c>
      <c r="C45" s="99" t="s">
        <v>772</v>
      </c>
      <c r="D45" s="99" t="s">
        <v>476</v>
      </c>
      <c r="E45" s="98"/>
      <c r="F45" s="99" t="s">
        <v>106</v>
      </c>
      <c r="G45" s="98"/>
      <c r="H45" s="100">
        <f>H43</f>
        <v>5046500</v>
      </c>
      <c r="I45" s="56">
        <f t="shared" ref="I45:J45" si="22">I43</f>
        <v>5046500</v>
      </c>
      <c r="J45" s="56">
        <f t="shared" si="22"/>
        <v>5046500</v>
      </c>
      <c r="K45" s="35"/>
      <c r="L45" s="35"/>
      <c r="M45" s="36"/>
      <c r="N45" s="38"/>
      <c r="Q45" s="76">
        <f t="shared" si="2"/>
        <v>15139500</v>
      </c>
      <c r="R45" s="80">
        <f t="shared" si="6"/>
        <v>0</v>
      </c>
      <c r="S45" s="81"/>
      <c r="T45" s="81"/>
      <c r="U45" s="81"/>
    </row>
    <row r="46" spans="1:21" ht="150" outlineLevel="7" x14ac:dyDescent="0.25">
      <c r="A46" s="101">
        <f t="shared" si="7"/>
        <v>36</v>
      </c>
      <c r="B46" s="103" t="s">
        <v>949</v>
      </c>
      <c r="C46" s="99" t="s">
        <v>773</v>
      </c>
      <c r="D46" s="99" t="s">
        <v>224</v>
      </c>
      <c r="E46" s="98" t="s">
        <v>40</v>
      </c>
      <c r="F46" s="99"/>
      <c r="G46" s="98" t="s">
        <v>258</v>
      </c>
      <c r="H46" s="100">
        <f>H48</f>
        <v>10892400</v>
      </c>
      <c r="I46" s="69">
        <f>I48</f>
        <v>10892400</v>
      </c>
      <c r="J46" s="64">
        <f>J48</f>
        <v>10892400</v>
      </c>
      <c r="K46" s="35"/>
      <c r="L46" s="35"/>
      <c r="M46" s="36"/>
      <c r="N46" s="37"/>
      <c r="Q46" s="76">
        <f t="shared" si="2"/>
        <v>32677200</v>
      </c>
      <c r="R46" s="80">
        <f t="shared" si="6"/>
        <v>0</v>
      </c>
      <c r="S46" s="81"/>
      <c r="T46" s="81"/>
      <c r="U46" s="81"/>
    </row>
    <row r="47" spans="1:21" ht="45" outlineLevel="4" x14ac:dyDescent="0.25">
      <c r="A47" s="101">
        <f t="shared" si="7"/>
        <v>37</v>
      </c>
      <c r="B47" s="103" t="s">
        <v>896</v>
      </c>
      <c r="C47" s="99" t="s">
        <v>773</v>
      </c>
      <c r="D47" s="99" t="s">
        <v>423</v>
      </c>
      <c r="E47" s="98" t="s">
        <v>40</v>
      </c>
      <c r="F47" s="99"/>
      <c r="G47" s="98" t="s">
        <v>258</v>
      </c>
      <c r="H47" s="100">
        <f>H48</f>
        <v>10892400</v>
      </c>
      <c r="I47" s="56">
        <f>I48</f>
        <v>10892400</v>
      </c>
      <c r="J47" s="56">
        <f>J48</f>
        <v>10892400</v>
      </c>
      <c r="K47" s="35"/>
      <c r="L47" s="35"/>
      <c r="M47" s="36"/>
      <c r="N47" s="37"/>
      <c r="Q47" s="76">
        <f t="shared" si="2"/>
        <v>32677200</v>
      </c>
      <c r="R47" s="80">
        <f t="shared" si="6"/>
        <v>0</v>
      </c>
      <c r="S47" s="81"/>
      <c r="T47" s="81"/>
      <c r="U47" s="81"/>
    </row>
    <row r="48" spans="1:21" ht="45" outlineLevel="5" x14ac:dyDescent="0.25">
      <c r="A48" s="101">
        <f t="shared" si="7"/>
        <v>38</v>
      </c>
      <c r="B48" s="98" t="s">
        <v>897</v>
      </c>
      <c r="C48" s="99" t="s">
        <v>773</v>
      </c>
      <c r="D48" s="99" t="s">
        <v>476</v>
      </c>
      <c r="E48" s="98" t="s">
        <v>40</v>
      </c>
      <c r="F48" s="99"/>
      <c r="G48" s="98" t="s">
        <v>258</v>
      </c>
      <c r="H48" s="100">
        <f>SUM(K48:N48)</f>
        <v>10892400</v>
      </c>
      <c r="I48" s="58">
        <v>10892400</v>
      </c>
      <c r="J48" s="58">
        <v>10892400</v>
      </c>
      <c r="K48" s="35"/>
      <c r="L48" s="35"/>
      <c r="M48" s="36"/>
      <c r="N48" s="38">
        <v>10892400</v>
      </c>
      <c r="O48" s="36">
        <v>10892400</v>
      </c>
      <c r="P48" s="36">
        <v>10892400</v>
      </c>
      <c r="Q48" s="76">
        <f t="shared" si="2"/>
        <v>32677200</v>
      </c>
      <c r="R48" s="80">
        <f t="shared" si="6"/>
        <v>0</v>
      </c>
      <c r="S48" s="81"/>
      <c r="T48" s="81"/>
      <c r="U48" s="81"/>
    </row>
    <row r="49" spans="1:21" ht="15" outlineLevel="5" x14ac:dyDescent="0.25">
      <c r="A49" s="101">
        <f t="shared" si="7"/>
        <v>39</v>
      </c>
      <c r="B49" s="98" t="s">
        <v>155</v>
      </c>
      <c r="C49" s="99" t="s">
        <v>773</v>
      </c>
      <c r="D49" s="99" t="s">
        <v>476</v>
      </c>
      <c r="E49" s="98"/>
      <c r="F49" s="99" t="s">
        <v>156</v>
      </c>
      <c r="G49" s="98"/>
      <c r="H49" s="100">
        <f>H48</f>
        <v>10892400</v>
      </c>
      <c r="I49" s="56">
        <f t="shared" ref="I49:J49" si="23">I48</f>
        <v>10892400</v>
      </c>
      <c r="J49" s="56">
        <f t="shared" si="23"/>
        <v>10892400</v>
      </c>
      <c r="K49" s="35"/>
      <c r="L49" s="35"/>
      <c r="M49" s="36"/>
      <c r="N49" s="38"/>
      <c r="Q49" s="76">
        <f t="shared" si="2"/>
        <v>32677200</v>
      </c>
      <c r="R49" s="80">
        <f t="shared" si="6"/>
        <v>0</v>
      </c>
      <c r="S49" s="81"/>
      <c r="T49" s="81"/>
      <c r="U49" s="81"/>
    </row>
    <row r="50" spans="1:21" ht="15" outlineLevel="5" x14ac:dyDescent="0.25">
      <c r="A50" s="101">
        <f t="shared" si="7"/>
        <v>40</v>
      </c>
      <c r="B50" s="98" t="s">
        <v>164</v>
      </c>
      <c r="C50" s="99" t="s">
        <v>773</v>
      </c>
      <c r="D50" s="99" t="s">
        <v>476</v>
      </c>
      <c r="E50" s="98"/>
      <c r="F50" s="99" t="s">
        <v>165</v>
      </c>
      <c r="G50" s="98"/>
      <c r="H50" s="100">
        <f>H48</f>
        <v>10892400</v>
      </c>
      <c r="I50" s="56">
        <f t="shared" ref="I50:J50" si="24">I48</f>
        <v>10892400</v>
      </c>
      <c r="J50" s="56">
        <f t="shared" si="24"/>
        <v>10892400</v>
      </c>
      <c r="K50" s="35"/>
      <c r="L50" s="35"/>
      <c r="M50" s="36"/>
      <c r="N50" s="38"/>
      <c r="Q50" s="76">
        <f t="shared" si="2"/>
        <v>32677200</v>
      </c>
      <c r="R50" s="80">
        <f t="shared" si="6"/>
        <v>0</v>
      </c>
      <c r="S50" s="81"/>
      <c r="T50" s="81"/>
      <c r="U50" s="81"/>
    </row>
    <row r="51" spans="1:21" ht="270" outlineLevel="6" x14ac:dyDescent="0.25">
      <c r="A51" s="101">
        <f t="shared" si="7"/>
        <v>41</v>
      </c>
      <c r="B51" s="103" t="s">
        <v>951</v>
      </c>
      <c r="C51" s="99" t="s">
        <v>774</v>
      </c>
      <c r="D51" s="99" t="s">
        <v>224</v>
      </c>
      <c r="E51" s="98" t="s">
        <v>235</v>
      </c>
      <c r="F51" s="99"/>
      <c r="G51" s="98" t="s">
        <v>226</v>
      </c>
      <c r="H51" s="100">
        <f>H53+H57</f>
        <v>45596400</v>
      </c>
      <c r="I51" s="56">
        <f>I53+I57</f>
        <v>45596400</v>
      </c>
      <c r="J51" s="56">
        <f>J53+J57</f>
        <v>45596400</v>
      </c>
      <c r="K51" s="35"/>
      <c r="L51" s="35"/>
      <c r="M51" s="36"/>
      <c r="N51" s="37"/>
      <c r="Q51" s="76">
        <f t="shared" si="2"/>
        <v>136789200</v>
      </c>
      <c r="R51" s="80">
        <f t="shared" si="6"/>
        <v>0</v>
      </c>
      <c r="S51" s="81"/>
      <c r="T51" s="81"/>
      <c r="U51" s="81"/>
    </row>
    <row r="52" spans="1:21" ht="90" outlineLevel="6" x14ac:dyDescent="0.25">
      <c r="A52" s="101">
        <f t="shared" si="7"/>
        <v>42</v>
      </c>
      <c r="B52" s="103" t="s">
        <v>894</v>
      </c>
      <c r="C52" s="99" t="s">
        <v>774</v>
      </c>
      <c r="D52" s="99" t="s">
        <v>299</v>
      </c>
      <c r="E52" s="98" t="s">
        <v>235</v>
      </c>
      <c r="F52" s="99"/>
      <c r="G52" s="98" t="s">
        <v>226</v>
      </c>
      <c r="H52" s="100">
        <f>H53</f>
        <v>44799890</v>
      </c>
      <c r="I52" s="56">
        <f>I53</f>
        <v>44799890</v>
      </c>
      <c r="J52" s="56">
        <f>J53</f>
        <v>44799890</v>
      </c>
      <c r="K52" s="35"/>
      <c r="L52" s="35"/>
      <c r="M52" s="36"/>
      <c r="N52" s="37"/>
      <c r="Q52" s="76">
        <f t="shared" si="2"/>
        <v>134399670</v>
      </c>
      <c r="R52" s="80">
        <f t="shared" si="6"/>
        <v>0</v>
      </c>
      <c r="S52" s="81"/>
      <c r="T52" s="81"/>
      <c r="U52" s="81"/>
    </row>
    <row r="53" spans="1:21" ht="30" outlineLevel="7" x14ac:dyDescent="0.25">
      <c r="A53" s="101">
        <f t="shared" si="7"/>
        <v>43</v>
      </c>
      <c r="B53" s="98" t="s">
        <v>904</v>
      </c>
      <c r="C53" s="99" t="s">
        <v>774</v>
      </c>
      <c r="D53" s="99" t="s">
        <v>314</v>
      </c>
      <c r="E53" s="98" t="s">
        <v>235</v>
      </c>
      <c r="F53" s="99"/>
      <c r="G53" s="98" t="s">
        <v>226</v>
      </c>
      <c r="H53" s="100">
        <f>SUM(K53:N53)</f>
        <v>44799890</v>
      </c>
      <c r="I53" s="57">
        <v>44799890</v>
      </c>
      <c r="J53" s="58">
        <v>44799890</v>
      </c>
      <c r="K53" s="35"/>
      <c r="L53" s="35"/>
      <c r="M53" s="36"/>
      <c r="N53" s="38">
        <v>44799890</v>
      </c>
      <c r="Q53" s="76">
        <f t="shared" si="2"/>
        <v>134399670</v>
      </c>
      <c r="R53" s="80">
        <f t="shared" si="6"/>
        <v>0</v>
      </c>
      <c r="S53" s="81"/>
      <c r="T53" s="81"/>
      <c r="U53" s="81"/>
    </row>
    <row r="54" spans="1:21" ht="15" outlineLevel="7" x14ac:dyDescent="0.25">
      <c r="A54" s="101">
        <f t="shared" si="7"/>
        <v>44</v>
      </c>
      <c r="B54" s="98" t="s">
        <v>99</v>
      </c>
      <c r="C54" s="99" t="s">
        <v>774</v>
      </c>
      <c r="D54" s="99" t="s">
        <v>314</v>
      </c>
      <c r="E54" s="98"/>
      <c r="F54" s="99" t="s">
        <v>100</v>
      </c>
      <c r="G54" s="98"/>
      <c r="H54" s="100">
        <f>H53</f>
        <v>44799890</v>
      </c>
      <c r="I54" s="56">
        <f t="shared" ref="I54:J54" si="25">I53</f>
        <v>44799890</v>
      </c>
      <c r="J54" s="56">
        <f t="shared" si="25"/>
        <v>44799890</v>
      </c>
      <c r="K54" s="35"/>
      <c r="L54" s="35"/>
      <c r="M54" s="36"/>
      <c r="N54" s="38"/>
      <c r="Q54" s="76">
        <f t="shared" si="2"/>
        <v>134399670</v>
      </c>
      <c r="R54" s="80">
        <f t="shared" si="6"/>
        <v>0</v>
      </c>
      <c r="S54" s="81"/>
      <c r="T54" s="81"/>
      <c r="U54" s="81"/>
    </row>
    <row r="55" spans="1:21" ht="15" outlineLevel="7" x14ac:dyDescent="0.25">
      <c r="A55" s="101">
        <f t="shared" si="7"/>
        <v>45</v>
      </c>
      <c r="B55" s="98" t="s">
        <v>102</v>
      </c>
      <c r="C55" s="99" t="s">
        <v>774</v>
      </c>
      <c r="D55" s="99" t="s">
        <v>314</v>
      </c>
      <c r="E55" s="98"/>
      <c r="F55" s="99" t="s">
        <v>103</v>
      </c>
      <c r="G55" s="98"/>
      <c r="H55" s="100">
        <f>H53</f>
        <v>44799890</v>
      </c>
      <c r="I55" s="56">
        <f t="shared" ref="I55:J55" si="26">I53</f>
        <v>44799890</v>
      </c>
      <c r="J55" s="56">
        <f t="shared" si="26"/>
        <v>44799890</v>
      </c>
      <c r="K55" s="35"/>
      <c r="L55" s="35"/>
      <c r="M55" s="36"/>
      <c r="N55" s="38"/>
      <c r="Q55" s="76">
        <f t="shared" si="2"/>
        <v>134399670</v>
      </c>
      <c r="R55" s="80">
        <f t="shared" si="6"/>
        <v>0</v>
      </c>
      <c r="S55" s="81"/>
      <c r="T55" s="81"/>
      <c r="U55" s="81"/>
    </row>
    <row r="56" spans="1:21" ht="45" outlineLevel="4" x14ac:dyDescent="0.25">
      <c r="A56" s="101">
        <f t="shared" si="7"/>
        <v>46</v>
      </c>
      <c r="B56" s="98" t="s">
        <v>896</v>
      </c>
      <c r="C56" s="99" t="s">
        <v>774</v>
      </c>
      <c r="D56" s="99" t="s">
        <v>423</v>
      </c>
      <c r="E56" s="98" t="s">
        <v>235</v>
      </c>
      <c r="F56" s="99"/>
      <c r="G56" s="98" t="s">
        <v>226</v>
      </c>
      <c r="H56" s="100">
        <f>H57</f>
        <v>796510</v>
      </c>
      <c r="I56" s="56">
        <f>I57</f>
        <v>796510</v>
      </c>
      <c r="J56" s="56">
        <f>J57</f>
        <v>796510</v>
      </c>
      <c r="K56" s="35"/>
      <c r="L56" s="35"/>
      <c r="M56" s="36"/>
      <c r="N56" s="38"/>
      <c r="Q56" s="76">
        <f t="shared" si="2"/>
        <v>2389530</v>
      </c>
      <c r="R56" s="80">
        <f t="shared" si="6"/>
        <v>0</v>
      </c>
      <c r="S56" s="81"/>
      <c r="T56" s="81"/>
      <c r="U56" s="81"/>
    </row>
    <row r="57" spans="1:21" ht="45" outlineLevel="5" x14ac:dyDescent="0.25">
      <c r="A57" s="101">
        <f t="shared" si="7"/>
        <v>47</v>
      </c>
      <c r="B57" s="98" t="s">
        <v>897</v>
      </c>
      <c r="C57" s="99" t="s">
        <v>774</v>
      </c>
      <c r="D57" s="99" t="s">
        <v>476</v>
      </c>
      <c r="E57" s="98" t="s">
        <v>235</v>
      </c>
      <c r="F57" s="99"/>
      <c r="G57" s="98" t="s">
        <v>226</v>
      </c>
      <c r="H57" s="100">
        <f>SUM(K57:N57)</f>
        <v>796510</v>
      </c>
      <c r="I57" s="58">
        <v>796510</v>
      </c>
      <c r="J57" s="58">
        <v>796510</v>
      </c>
      <c r="K57" s="35"/>
      <c r="L57" s="35"/>
      <c r="M57" s="36"/>
      <c r="N57" s="38">
        <v>796510</v>
      </c>
      <c r="O57" s="36">
        <v>45596400</v>
      </c>
      <c r="P57" s="36">
        <v>45596400</v>
      </c>
      <c r="Q57" s="76">
        <f t="shared" si="2"/>
        <v>2389530</v>
      </c>
      <c r="R57" s="80">
        <f t="shared" si="6"/>
        <v>0</v>
      </c>
      <c r="S57" s="81"/>
      <c r="T57" s="81"/>
      <c r="U57" s="81"/>
    </row>
    <row r="58" spans="1:21" ht="15" outlineLevel="5" x14ac:dyDescent="0.25">
      <c r="A58" s="101">
        <f t="shared" si="7"/>
        <v>48</v>
      </c>
      <c r="B58" s="98" t="s">
        <v>99</v>
      </c>
      <c r="C58" s="99" t="s">
        <v>774</v>
      </c>
      <c r="D58" s="99" t="s">
        <v>476</v>
      </c>
      <c r="E58" s="98"/>
      <c r="F58" s="99" t="s">
        <v>100</v>
      </c>
      <c r="G58" s="98"/>
      <c r="H58" s="100">
        <f>H57</f>
        <v>796510</v>
      </c>
      <c r="I58" s="56">
        <f t="shared" ref="I58:J58" si="27">I57</f>
        <v>796510</v>
      </c>
      <c r="J58" s="56">
        <f t="shared" si="27"/>
        <v>796510</v>
      </c>
      <c r="K58" s="35"/>
      <c r="L58" s="35"/>
      <c r="M58" s="36"/>
      <c r="N58" s="38"/>
      <c r="Q58" s="76">
        <f t="shared" si="2"/>
        <v>2389530</v>
      </c>
      <c r="R58" s="80">
        <f t="shared" si="6"/>
        <v>0</v>
      </c>
      <c r="S58" s="81"/>
      <c r="T58" s="81"/>
      <c r="U58" s="81"/>
    </row>
    <row r="59" spans="1:21" ht="15" outlineLevel="5" x14ac:dyDescent="0.25">
      <c r="A59" s="101">
        <f t="shared" si="7"/>
        <v>49</v>
      </c>
      <c r="B59" s="98" t="s">
        <v>102</v>
      </c>
      <c r="C59" s="99" t="s">
        <v>774</v>
      </c>
      <c r="D59" s="99" t="s">
        <v>476</v>
      </c>
      <c r="E59" s="98"/>
      <c r="F59" s="99" t="s">
        <v>103</v>
      </c>
      <c r="G59" s="98"/>
      <c r="H59" s="100">
        <f>H57</f>
        <v>796510</v>
      </c>
      <c r="I59" s="56">
        <f t="shared" ref="I59:J59" si="28">I57</f>
        <v>796510</v>
      </c>
      <c r="J59" s="56">
        <f t="shared" si="28"/>
        <v>796510</v>
      </c>
      <c r="K59" s="35"/>
      <c r="L59" s="35"/>
      <c r="M59" s="36"/>
      <c r="N59" s="38"/>
      <c r="Q59" s="76">
        <f t="shared" si="2"/>
        <v>2389530</v>
      </c>
      <c r="R59" s="80">
        <f t="shared" si="6"/>
        <v>0</v>
      </c>
      <c r="S59" s="81"/>
      <c r="T59" s="81"/>
      <c r="U59" s="81"/>
    </row>
    <row r="60" spans="1:21" ht="90" outlineLevel="6" x14ac:dyDescent="0.25">
      <c r="A60" s="101">
        <f t="shared" si="7"/>
        <v>50</v>
      </c>
      <c r="B60" s="98" t="s">
        <v>558</v>
      </c>
      <c r="C60" s="99" t="s">
        <v>775</v>
      </c>
      <c r="D60" s="99" t="s">
        <v>224</v>
      </c>
      <c r="E60" s="98" t="s">
        <v>235</v>
      </c>
      <c r="F60" s="99"/>
      <c r="G60" s="98" t="s">
        <v>226</v>
      </c>
      <c r="H60" s="100">
        <f>H62+H66+H70+H74+H78+H82</f>
        <v>72513800</v>
      </c>
      <c r="I60" s="56">
        <f>I62+I66+I70+I74+I78+I82</f>
        <v>71713800</v>
      </c>
      <c r="J60" s="56">
        <f>J62+J66+J70+J74+J78+J82</f>
        <v>71713800</v>
      </c>
      <c r="K60" s="35"/>
      <c r="L60" s="35"/>
      <c r="M60" s="36"/>
      <c r="N60" s="37"/>
      <c r="Q60" s="76">
        <f t="shared" si="2"/>
        <v>215941400</v>
      </c>
      <c r="R60" s="80">
        <f t="shared" si="6"/>
        <v>0</v>
      </c>
      <c r="S60" s="81"/>
      <c r="T60" s="81"/>
      <c r="U60" s="81"/>
    </row>
    <row r="61" spans="1:21" ht="90" outlineLevel="6" x14ac:dyDescent="0.25">
      <c r="A61" s="101">
        <f>A60+1</f>
        <v>51</v>
      </c>
      <c r="B61" s="98" t="s">
        <v>894</v>
      </c>
      <c r="C61" s="99" t="s">
        <v>775</v>
      </c>
      <c r="D61" s="99" t="s">
        <v>299</v>
      </c>
      <c r="E61" s="98" t="s">
        <v>235</v>
      </c>
      <c r="F61" s="99"/>
      <c r="G61" s="98" t="s">
        <v>226</v>
      </c>
      <c r="H61" s="100">
        <f>H62</f>
        <v>11293000</v>
      </c>
      <c r="I61" s="56">
        <f>I62</f>
        <v>11293000</v>
      </c>
      <c r="J61" s="56">
        <f>J62</f>
        <v>11293000</v>
      </c>
      <c r="K61" s="35"/>
      <c r="L61" s="35"/>
      <c r="M61" s="36"/>
      <c r="N61" s="37"/>
      <c r="Q61" s="76">
        <f t="shared" si="2"/>
        <v>33879000</v>
      </c>
      <c r="R61" s="80">
        <f t="shared" si="6"/>
        <v>0</v>
      </c>
      <c r="S61" s="81"/>
      <c r="T61" s="81"/>
      <c r="U61" s="81"/>
    </row>
    <row r="62" spans="1:21" ht="30" outlineLevel="7" x14ac:dyDescent="0.25">
      <c r="A62" s="101">
        <f t="shared" si="7"/>
        <v>52</v>
      </c>
      <c r="B62" s="98" t="s">
        <v>904</v>
      </c>
      <c r="C62" s="99" t="s">
        <v>775</v>
      </c>
      <c r="D62" s="99" t="s">
        <v>314</v>
      </c>
      <c r="E62" s="98" t="s">
        <v>235</v>
      </c>
      <c r="F62" s="99"/>
      <c r="G62" s="98" t="s">
        <v>226</v>
      </c>
      <c r="H62" s="100">
        <f>SUM(K62:N62)</f>
        <v>11293000</v>
      </c>
      <c r="I62" s="57">
        <v>11293000</v>
      </c>
      <c r="J62" s="58">
        <v>11293000</v>
      </c>
      <c r="K62" s="35">
        <v>11293000</v>
      </c>
      <c r="L62" s="35"/>
      <c r="M62" s="36"/>
      <c r="N62" s="38"/>
      <c r="Q62" s="76">
        <f t="shared" si="2"/>
        <v>33879000</v>
      </c>
      <c r="R62" s="80">
        <f t="shared" si="6"/>
        <v>0</v>
      </c>
      <c r="S62" s="81"/>
      <c r="T62" s="81"/>
      <c r="U62" s="81"/>
    </row>
    <row r="63" spans="1:21" ht="15" outlineLevel="7" x14ac:dyDescent="0.25">
      <c r="A63" s="101">
        <f t="shared" si="7"/>
        <v>53</v>
      </c>
      <c r="B63" s="98" t="s">
        <v>99</v>
      </c>
      <c r="C63" s="99" t="s">
        <v>775</v>
      </c>
      <c r="D63" s="99" t="s">
        <v>314</v>
      </c>
      <c r="E63" s="98"/>
      <c r="F63" s="99" t="s">
        <v>100</v>
      </c>
      <c r="G63" s="98"/>
      <c r="H63" s="100">
        <f>H62</f>
        <v>11293000</v>
      </c>
      <c r="I63" s="56">
        <f t="shared" ref="I63:J63" si="29">I62</f>
        <v>11293000</v>
      </c>
      <c r="J63" s="56">
        <f t="shared" si="29"/>
        <v>11293000</v>
      </c>
      <c r="K63" s="35"/>
      <c r="L63" s="35"/>
      <c r="M63" s="36"/>
      <c r="N63" s="38"/>
      <c r="Q63" s="76">
        <f t="shared" si="2"/>
        <v>33879000</v>
      </c>
      <c r="R63" s="80">
        <f t="shared" si="6"/>
        <v>0</v>
      </c>
      <c r="S63" s="81"/>
      <c r="T63" s="81"/>
      <c r="U63" s="81"/>
    </row>
    <row r="64" spans="1:21" ht="15" outlineLevel="7" x14ac:dyDescent="0.25">
      <c r="A64" s="101">
        <f t="shared" si="7"/>
        <v>54</v>
      </c>
      <c r="B64" s="98" t="s">
        <v>102</v>
      </c>
      <c r="C64" s="99" t="s">
        <v>775</v>
      </c>
      <c r="D64" s="99" t="s">
        <v>314</v>
      </c>
      <c r="E64" s="98"/>
      <c r="F64" s="99" t="s">
        <v>103</v>
      </c>
      <c r="G64" s="98"/>
      <c r="H64" s="100">
        <f>H62</f>
        <v>11293000</v>
      </c>
      <c r="I64" s="56">
        <f t="shared" ref="I64:J64" si="30">I62</f>
        <v>11293000</v>
      </c>
      <c r="J64" s="56">
        <f t="shared" si="30"/>
        <v>11293000</v>
      </c>
      <c r="K64" s="35"/>
      <c r="L64" s="35"/>
      <c r="M64" s="36"/>
      <c r="N64" s="38"/>
      <c r="Q64" s="76">
        <f t="shared" si="2"/>
        <v>33879000</v>
      </c>
      <c r="R64" s="80">
        <f t="shared" si="6"/>
        <v>0</v>
      </c>
      <c r="S64" s="81"/>
      <c r="T64" s="81"/>
      <c r="U64" s="81"/>
    </row>
    <row r="65" spans="1:21" ht="45" outlineLevel="4" x14ac:dyDescent="0.25">
      <c r="A65" s="101">
        <f t="shared" si="7"/>
        <v>55</v>
      </c>
      <c r="B65" s="98" t="s">
        <v>896</v>
      </c>
      <c r="C65" s="99" t="s">
        <v>775</v>
      </c>
      <c r="D65" s="99" t="s">
        <v>423</v>
      </c>
      <c r="E65" s="98" t="s">
        <v>235</v>
      </c>
      <c r="F65" s="99"/>
      <c r="G65" s="98" t="s">
        <v>226</v>
      </c>
      <c r="H65" s="100">
        <f>H66</f>
        <v>19042000</v>
      </c>
      <c r="I65" s="56">
        <f>I66</f>
        <v>18242000</v>
      </c>
      <c r="J65" s="56">
        <f>J66</f>
        <v>18242000</v>
      </c>
      <c r="K65" s="35"/>
      <c r="L65" s="35"/>
      <c r="M65" s="36"/>
      <c r="N65" s="38"/>
      <c r="Q65" s="76">
        <f t="shared" si="2"/>
        <v>55526000</v>
      </c>
      <c r="R65" s="80">
        <f t="shared" si="6"/>
        <v>0</v>
      </c>
      <c r="S65" s="81"/>
      <c r="T65" s="81"/>
      <c r="U65" s="81"/>
    </row>
    <row r="66" spans="1:21" ht="45" outlineLevel="5" x14ac:dyDescent="0.25">
      <c r="A66" s="101">
        <f t="shared" si="7"/>
        <v>56</v>
      </c>
      <c r="B66" s="98" t="s">
        <v>897</v>
      </c>
      <c r="C66" s="99" t="s">
        <v>775</v>
      </c>
      <c r="D66" s="99" t="s">
        <v>476</v>
      </c>
      <c r="E66" s="98" t="s">
        <v>235</v>
      </c>
      <c r="F66" s="99"/>
      <c r="G66" s="98" t="s">
        <v>226</v>
      </c>
      <c r="H66" s="100">
        <f>SUM(K66:N66)</f>
        <v>19042000</v>
      </c>
      <c r="I66" s="58">
        <v>18242000</v>
      </c>
      <c r="J66" s="58">
        <v>18242000</v>
      </c>
      <c r="K66" s="35">
        <v>19042000</v>
      </c>
      <c r="L66" s="35"/>
      <c r="M66" s="36"/>
      <c r="N66" s="38"/>
      <c r="Q66" s="76">
        <f t="shared" si="2"/>
        <v>55526000</v>
      </c>
      <c r="R66" s="80">
        <f t="shared" si="6"/>
        <v>0</v>
      </c>
      <c r="S66" s="81"/>
      <c r="T66" s="81"/>
      <c r="U66" s="81"/>
    </row>
    <row r="67" spans="1:21" ht="15" outlineLevel="5" x14ac:dyDescent="0.25">
      <c r="A67" s="101">
        <f t="shared" si="7"/>
        <v>57</v>
      </c>
      <c r="B67" s="98" t="s">
        <v>99</v>
      </c>
      <c r="C67" s="99" t="s">
        <v>775</v>
      </c>
      <c r="D67" s="99" t="s">
        <v>476</v>
      </c>
      <c r="E67" s="98"/>
      <c r="F67" s="99" t="s">
        <v>100</v>
      </c>
      <c r="G67" s="98"/>
      <c r="H67" s="100">
        <f>H66</f>
        <v>19042000</v>
      </c>
      <c r="I67" s="56">
        <f t="shared" ref="I67:J67" si="31">I66</f>
        <v>18242000</v>
      </c>
      <c r="J67" s="56">
        <f t="shared" si="31"/>
        <v>18242000</v>
      </c>
      <c r="K67" s="35"/>
      <c r="L67" s="35"/>
      <c r="M67" s="36"/>
      <c r="N67" s="38"/>
      <c r="Q67" s="76">
        <f t="shared" si="2"/>
        <v>55526000</v>
      </c>
      <c r="R67" s="80">
        <f t="shared" si="6"/>
        <v>0</v>
      </c>
      <c r="S67" s="81"/>
      <c r="T67" s="81"/>
      <c r="U67" s="81"/>
    </row>
    <row r="68" spans="1:21" ht="15" outlineLevel="5" x14ac:dyDescent="0.25">
      <c r="A68" s="101">
        <f t="shared" si="7"/>
        <v>58</v>
      </c>
      <c r="B68" s="98" t="s">
        <v>102</v>
      </c>
      <c r="C68" s="99" t="s">
        <v>775</v>
      </c>
      <c r="D68" s="99" t="s">
        <v>476</v>
      </c>
      <c r="E68" s="98"/>
      <c r="F68" s="99" t="s">
        <v>103</v>
      </c>
      <c r="G68" s="98"/>
      <c r="H68" s="100">
        <f>H66</f>
        <v>19042000</v>
      </c>
      <c r="I68" s="56">
        <f t="shared" ref="I68:J68" si="32">I66</f>
        <v>18242000</v>
      </c>
      <c r="J68" s="56">
        <f t="shared" si="32"/>
        <v>18242000</v>
      </c>
      <c r="K68" s="35"/>
      <c r="L68" s="35"/>
      <c r="M68" s="36"/>
      <c r="N68" s="38"/>
      <c r="Q68" s="76">
        <f t="shared" si="2"/>
        <v>55526000</v>
      </c>
      <c r="R68" s="80">
        <f t="shared" si="6"/>
        <v>0</v>
      </c>
      <c r="S68" s="81"/>
      <c r="T68" s="81"/>
      <c r="U68" s="81"/>
    </row>
    <row r="69" spans="1:21" ht="15" outlineLevel="6" x14ac:dyDescent="0.25">
      <c r="A69" s="101">
        <f t="shared" si="7"/>
        <v>59</v>
      </c>
      <c r="B69" s="98" t="s">
        <v>899</v>
      </c>
      <c r="C69" s="99" t="s">
        <v>775</v>
      </c>
      <c r="D69" s="99" t="s">
        <v>900</v>
      </c>
      <c r="E69" s="98" t="s">
        <v>235</v>
      </c>
      <c r="F69" s="99"/>
      <c r="G69" s="98" t="s">
        <v>226</v>
      </c>
      <c r="H69" s="100">
        <f>H70</f>
        <v>57000</v>
      </c>
      <c r="I69" s="56">
        <f>I70</f>
        <v>57000</v>
      </c>
      <c r="J69" s="56">
        <f>J70</f>
        <v>57000</v>
      </c>
      <c r="K69" s="35"/>
      <c r="L69" s="35"/>
      <c r="M69" s="36"/>
      <c r="N69" s="38"/>
      <c r="Q69" s="76">
        <f t="shared" si="2"/>
        <v>171000</v>
      </c>
      <c r="R69" s="80">
        <f t="shared" si="6"/>
        <v>0</v>
      </c>
      <c r="S69" s="81"/>
      <c r="T69" s="81"/>
      <c r="U69" s="81"/>
    </row>
    <row r="70" spans="1:21" ht="15" outlineLevel="6" x14ac:dyDescent="0.25">
      <c r="A70" s="101">
        <f t="shared" si="7"/>
        <v>60</v>
      </c>
      <c r="B70" s="98" t="s">
        <v>901</v>
      </c>
      <c r="C70" s="99" t="s">
        <v>775</v>
      </c>
      <c r="D70" s="99" t="s">
        <v>902</v>
      </c>
      <c r="E70" s="98" t="s">
        <v>235</v>
      </c>
      <c r="F70" s="99"/>
      <c r="G70" s="98" t="s">
        <v>226</v>
      </c>
      <c r="H70" s="100">
        <f>SUM(K70:N70)</f>
        <v>57000</v>
      </c>
      <c r="I70" s="58">
        <v>57000</v>
      </c>
      <c r="J70" s="58">
        <v>57000</v>
      </c>
      <c r="K70" s="35">
        <v>57000</v>
      </c>
      <c r="L70" s="35"/>
      <c r="M70" s="36"/>
      <c r="N70" s="38"/>
      <c r="Q70" s="76">
        <f t="shared" si="2"/>
        <v>171000</v>
      </c>
      <c r="R70" s="80">
        <f t="shared" si="6"/>
        <v>0</v>
      </c>
      <c r="S70" s="81"/>
      <c r="T70" s="81"/>
      <c r="U70" s="81"/>
    </row>
    <row r="71" spans="1:21" ht="15" outlineLevel="6" x14ac:dyDescent="0.25">
      <c r="A71" s="101">
        <f t="shared" si="7"/>
        <v>61</v>
      </c>
      <c r="B71" s="98" t="s">
        <v>99</v>
      </c>
      <c r="C71" s="99" t="s">
        <v>775</v>
      </c>
      <c r="D71" s="99" t="s">
        <v>902</v>
      </c>
      <c r="E71" s="98"/>
      <c r="F71" s="99" t="s">
        <v>100</v>
      </c>
      <c r="G71" s="98"/>
      <c r="H71" s="100">
        <f>H70</f>
        <v>57000</v>
      </c>
      <c r="I71" s="56">
        <f t="shared" ref="I71:J71" si="33">I70</f>
        <v>57000</v>
      </c>
      <c r="J71" s="56">
        <f t="shared" si="33"/>
        <v>57000</v>
      </c>
      <c r="K71" s="35"/>
      <c r="L71" s="35"/>
      <c r="M71" s="36"/>
      <c r="N71" s="38"/>
      <c r="Q71" s="76">
        <f t="shared" si="2"/>
        <v>171000</v>
      </c>
      <c r="R71" s="80">
        <f t="shared" si="6"/>
        <v>0</v>
      </c>
      <c r="S71" s="81"/>
      <c r="T71" s="81"/>
      <c r="U71" s="81"/>
    </row>
    <row r="72" spans="1:21" ht="15" outlineLevel="6" x14ac:dyDescent="0.25">
      <c r="A72" s="101">
        <f t="shared" si="7"/>
        <v>62</v>
      </c>
      <c r="B72" s="98" t="s">
        <v>102</v>
      </c>
      <c r="C72" s="99" t="s">
        <v>775</v>
      </c>
      <c r="D72" s="99" t="s">
        <v>902</v>
      </c>
      <c r="E72" s="98"/>
      <c r="F72" s="99" t="s">
        <v>103</v>
      </c>
      <c r="G72" s="98"/>
      <c r="H72" s="100">
        <f>H70</f>
        <v>57000</v>
      </c>
      <c r="I72" s="56">
        <f t="shared" ref="I72:J72" si="34">I70</f>
        <v>57000</v>
      </c>
      <c r="J72" s="56">
        <f t="shared" si="34"/>
        <v>57000</v>
      </c>
      <c r="K72" s="35"/>
      <c r="L72" s="35"/>
      <c r="M72" s="36"/>
      <c r="N72" s="38"/>
      <c r="Q72" s="76">
        <f t="shared" si="2"/>
        <v>171000</v>
      </c>
      <c r="R72" s="80">
        <f t="shared" si="6"/>
        <v>0</v>
      </c>
      <c r="S72" s="81"/>
      <c r="T72" s="81"/>
      <c r="U72" s="81"/>
    </row>
    <row r="73" spans="1:21" ht="90" outlineLevel="7" x14ac:dyDescent="0.25">
      <c r="A73" s="101">
        <f t="shared" si="7"/>
        <v>63</v>
      </c>
      <c r="B73" s="98" t="s">
        <v>894</v>
      </c>
      <c r="C73" s="99" t="s">
        <v>775</v>
      </c>
      <c r="D73" s="99" t="s">
        <v>299</v>
      </c>
      <c r="E73" s="98" t="s">
        <v>235</v>
      </c>
      <c r="F73" s="99"/>
      <c r="G73" s="98" t="s">
        <v>338</v>
      </c>
      <c r="H73" s="100">
        <f>H74</f>
        <v>13810000</v>
      </c>
      <c r="I73" s="56">
        <f>I74</f>
        <v>13810000</v>
      </c>
      <c r="J73" s="56">
        <f>J74</f>
        <v>13810000</v>
      </c>
      <c r="K73" s="35"/>
      <c r="L73" s="35"/>
      <c r="M73" s="36"/>
      <c r="N73" s="37"/>
      <c r="Q73" s="76">
        <f t="shared" si="2"/>
        <v>41430000</v>
      </c>
      <c r="R73" s="80">
        <f t="shared" si="6"/>
        <v>0</v>
      </c>
      <c r="S73" s="81"/>
      <c r="T73" s="81"/>
      <c r="U73" s="81"/>
    </row>
    <row r="74" spans="1:21" ht="30" outlineLevel="7" x14ac:dyDescent="0.25">
      <c r="A74" s="101">
        <f t="shared" si="7"/>
        <v>64</v>
      </c>
      <c r="B74" s="98" t="s">
        <v>904</v>
      </c>
      <c r="C74" s="99" t="s">
        <v>775</v>
      </c>
      <c r="D74" s="99" t="s">
        <v>314</v>
      </c>
      <c r="E74" s="98" t="s">
        <v>235</v>
      </c>
      <c r="F74" s="99"/>
      <c r="G74" s="98" t="s">
        <v>338</v>
      </c>
      <c r="H74" s="100">
        <f>SUM(K74:N74)</f>
        <v>13810000</v>
      </c>
      <c r="I74" s="57">
        <v>13810000</v>
      </c>
      <c r="J74" s="58">
        <v>13810000</v>
      </c>
      <c r="K74" s="35">
        <v>13810000</v>
      </c>
      <c r="L74" s="35"/>
      <c r="M74" s="36"/>
      <c r="N74" s="38"/>
      <c r="Q74" s="76">
        <f t="shared" si="2"/>
        <v>41430000</v>
      </c>
      <c r="R74" s="80">
        <f t="shared" si="6"/>
        <v>0</v>
      </c>
      <c r="S74" s="81"/>
      <c r="T74" s="81"/>
      <c r="U74" s="81"/>
    </row>
    <row r="75" spans="1:21" ht="15" outlineLevel="7" x14ac:dyDescent="0.25">
      <c r="A75" s="101">
        <f t="shared" si="7"/>
        <v>65</v>
      </c>
      <c r="B75" s="98" t="s">
        <v>99</v>
      </c>
      <c r="C75" s="99" t="s">
        <v>775</v>
      </c>
      <c r="D75" s="99" t="s">
        <v>314</v>
      </c>
      <c r="E75" s="98"/>
      <c r="F75" s="99" t="s">
        <v>100</v>
      </c>
      <c r="G75" s="98"/>
      <c r="H75" s="100">
        <f>H74</f>
        <v>13810000</v>
      </c>
      <c r="I75" s="56">
        <f t="shared" ref="I75:J75" si="35">I74</f>
        <v>13810000</v>
      </c>
      <c r="J75" s="56">
        <f t="shared" si="35"/>
        <v>13810000</v>
      </c>
      <c r="K75" s="35"/>
      <c r="L75" s="35"/>
      <c r="M75" s="36"/>
      <c r="N75" s="38"/>
      <c r="Q75" s="76">
        <f t="shared" si="2"/>
        <v>41430000</v>
      </c>
      <c r="R75" s="80">
        <f t="shared" si="6"/>
        <v>0</v>
      </c>
      <c r="S75" s="81"/>
      <c r="T75" s="81"/>
      <c r="U75" s="81"/>
    </row>
    <row r="76" spans="1:21" ht="15" outlineLevel="7" x14ac:dyDescent="0.25">
      <c r="A76" s="101">
        <f t="shared" si="7"/>
        <v>66</v>
      </c>
      <c r="B76" s="98" t="s">
        <v>105</v>
      </c>
      <c r="C76" s="99" t="s">
        <v>775</v>
      </c>
      <c r="D76" s="99" t="s">
        <v>314</v>
      </c>
      <c r="E76" s="98"/>
      <c r="F76" s="99" t="s">
        <v>106</v>
      </c>
      <c r="G76" s="98"/>
      <c r="H76" s="100">
        <f>H74</f>
        <v>13810000</v>
      </c>
      <c r="I76" s="56">
        <f t="shared" ref="I76:J76" si="36">I74</f>
        <v>13810000</v>
      </c>
      <c r="J76" s="56">
        <f t="shared" si="36"/>
        <v>13810000</v>
      </c>
      <c r="K76" s="35"/>
      <c r="L76" s="35"/>
      <c r="M76" s="36"/>
      <c r="N76" s="38"/>
      <c r="Q76" s="76">
        <f t="shared" ref="Q76:Q139" si="37">H76+I76+J76</f>
        <v>41430000</v>
      </c>
      <c r="R76" s="80">
        <f t="shared" ref="R76:R139" si="38">SUM(S76:U76)</f>
        <v>0</v>
      </c>
      <c r="S76" s="81"/>
      <c r="T76" s="81"/>
      <c r="U76" s="81"/>
    </row>
    <row r="77" spans="1:21" ht="45" outlineLevel="4" x14ac:dyDescent="0.25">
      <c r="A77" s="101">
        <f t="shared" ref="A77:A140" si="39">A76+1</f>
        <v>67</v>
      </c>
      <c r="B77" s="98" t="s">
        <v>896</v>
      </c>
      <c r="C77" s="99" t="s">
        <v>775</v>
      </c>
      <c r="D77" s="99" t="s">
        <v>423</v>
      </c>
      <c r="E77" s="98" t="s">
        <v>235</v>
      </c>
      <c r="F77" s="99"/>
      <c r="G77" s="98" t="s">
        <v>338</v>
      </c>
      <c r="H77" s="100">
        <f>H78</f>
        <v>28180800</v>
      </c>
      <c r="I77" s="56">
        <f>I78</f>
        <v>28180800</v>
      </c>
      <c r="J77" s="56">
        <f>J78</f>
        <v>28180800</v>
      </c>
      <c r="K77" s="35"/>
      <c r="L77" s="35"/>
      <c r="M77" s="36"/>
      <c r="N77" s="38"/>
      <c r="Q77" s="76">
        <f t="shared" si="37"/>
        <v>84542400</v>
      </c>
      <c r="R77" s="80">
        <f t="shared" si="38"/>
        <v>0</v>
      </c>
      <c r="S77" s="81"/>
      <c r="T77" s="81"/>
      <c r="U77" s="81"/>
    </row>
    <row r="78" spans="1:21" ht="45" outlineLevel="5" x14ac:dyDescent="0.25">
      <c r="A78" s="101">
        <f t="shared" si="39"/>
        <v>68</v>
      </c>
      <c r="B78" s="98" t="s">
        <v>897</v>
      </c>
      <c r="C78" s="99" t="s">
        <v>775</v>
      </c>
      <c r="D78" s="99" t="s">
        <v>476</v>
      </c>
      <c r="E78" s="98" t="s">
        <v>235</v>
      </c>
      <c r="F78" s="99"/>
      <c r="G78" s="98" t="s">
        <v>338</v>
      </c>
      <c r="H78" s="100">
        <f>SUM(K78:N78)</f>
        <v>28180800</v>
      </c>
      <c r="I78" s="58">
        <v>28180800</v>
      </c>
      <c r="J78" s="58">
        <v>28180800</v>
      </c>
      <c r="K78" s="35">
        <v>28180800</v>
      </c>
      <c r="L78" s="35"/>
      <c r="M78" s="36"/>
      <c r="N78" s="38"/>
      <c r="Q78" s="76">
        <f t="shared" si="37"/>
        <v>84542400</v>
      </c>
      <c r="R78" s="80">
        <f t="shared" si="38"/>
        <v>0</v>
      </c>
      <c r="S78" s="81"/>
      <c r="T78" s="81"/>
      <c r="U78" s="81"/>
    </row>
    <row r="79" spans="1:21" ht="15" outlineLevel="5" x14ac:dyDescent="0.25">
      <c r="A79" s="101">
        <f t="shared" si="39"/>
        <v>69</v>
      </c>
      <c r="B79" s="98" t="s">
        <v>99</v>
      </c>
      <c r="C79" s="99" t="s">
        <v>775</v>
      </c>
      <c r="D79" s="99" t="s">
        <v>476</v>
      </c>
      <c r="E79" s="98"/>
      <c r="F79" s="99" t="s">
        <v>100</v>
      </c>
      <c r="G79" s="98"/>
      <c r="H79" s="100">
        <f>H78</f>
        <v>28180800</v>
      </c>
      <c r="I79" s="56">
        <f t="shared" ref="I79:J79" si="40">I78</f>
        <v>28180800</v>
      </c>
      <c r="J79" s="56">
        <f t="shared" si="40"/>
        <v>28180800</v>
      </c>
      <c r="K79" s="35"/>
      <c r="L79" s="35"/>
      <c r="M79" s="36"/>
      <c r="N79" s="38"/>
      <c r="Q79" s="76">
        <f t="shared" si="37"/>
        <v>84542400</v>
      </c>
      <c r="R79" s="80">
        <f t="shared" si="38"/>
        <v>0</v>
      </c>
      <c r="S79" s="81"/>
      <c r="T79" s="81"/>
      <c r="U79" s="81"/>
    </row>
    <row r="80" spans="1:21" ht="15" outlineLevel="5" x14ac:dyDescent="0.25">
      <c r="A80" s="101">
        <f t="shared" si="39"/>
        <v>70</v>
      </c>
      <c r="B80" s="98" t="s">
        <v>105</v>
      </c>
      <c r="C80" s="99" t="s">
        <v>775</v>
      </c>
      <c r="D80" s="99" t="s">
        <v>476</v>
      </c>
      <c r="E80" s="98"/>
      <c r="F80" s="99" t="s">
        <v>106</v>
      </c>
      <c r="G80" s="98"/>
      <c r="H80" s="100">
        <f>H78</f>
        <v>28180800</v>
      </c>
      <c r="I80" s="56">
        <f t="shared" ref="I80:J80" si="41">I78</f>
        <v>28180800</v>
      </c>
      <c r="J80" s="56">
        <f t="shared" si="41"/>
        <v>28180800</v>
      </c>
      <c r="K80" s="35"/>
      <c r="L80" s="35"/>
      <c r="M80" s="36"/>
      <c r="N80" s="38"/>
      <c r="Q80" s="76">
        <f t="shared" si="37"/>
        <v>84542400</v>
      </c>
      <c r="R80" s="80">
        <f t="shared" si="38"/>
        <v>0</v>
      </c>
      <c r="S80" s="81"/>
      <c r="T80" s="81"/>
      <c r="U80" s="81"/>
    </row>
    <row r="81" spans="1:21" ht="15" outlineLevel="6" x14ac:dyDescent="0.25">
      <c r="A81" s="101">
        <f t="shared" si="39"/>
        <v>71</v>
      </c>
      <c r="B81" s="98" t="s">
        <v>899</v>
      </c>
      <c r="C81" s="99" t="s">
        <v>775</v>
      </c>
      <c r="D81" s="99" t="s">
        <v>900</v>
      </c>
      <c r="E81" s="98" t="s">
        <v>235</v>
      </c>
      <c r="F81" s="99"/>
      <c r="G81" s="98" t="s">
        <v>338</v>
      </c>
      <c r="H81" s="100">
        <f>H82</f>
        <v>131000</v>
      </c>
      <c r="I81" s="56">
        <f>I82</f>
        <v>131000</v>
      </c>
      <c r="J81" s="56">
        <f>J82</f>
        <v>131000</v>
      </c>
      <c r="K81" s="35"/>
      <c r="L81" s="35"/>
      <c r="M81" s="36"/>
      <c r="N81" s="38"/>
      <c r="Q81" s="76">
        <f t="shared" si="37"/>
        <v>393000</v>
      </c>
      <c r="R81" s="80">
        <f t="shared" si="38"/>
        <v>0</v>
      </c>
      <c r="S81" s="81"/>
      <c r="T81" s="81"/>
      <c r="U81" s="81"/>
    </row>
    <row r="82" spans="1:21" ht="15" outlineLevel="6" x14ac:dyDescent="0.25">
      <c r="A82" s="101">
        <f t="shared" si="39"/>
        <v>72</v>
      </c>
      <c r="B82" s="98" t="s">
        <v>901</v>
      </c>
      <c r="C82" s="99" t="s">
        <v>775</v>
      </c>
      <c r="D82" s="99" t="s">
        <v>902</v>
      </c>
      <c r="E82" s="98" t="s">
        <v>235</v>
      </c>
      <c r="F82" s="99"/>
      <c r="G82" s="98" t="s">
        <v>338</v>
      </c>
      <c r="H82" s="100">
        <f>SUM(K82:N82)</f>
        <v>131000</v>
      </c>
      <c r="I82" s="58">
        <v>131000</v>
      </c>
      <c r="J82" s="58">
        <v>131000</v>
      </c>
      <c r="K82" s="35">
        <v>131000</v>
      </c>
      <c r="L82" s="35"/>
      <c r="M82" s="36"/>
      <c r="N82" s="38"/>
      <c r="Q82" s="76">
        <f t="shared" si="37"/>
        <v>393000</v>
      </c>
      <c r="R82" s="80">
        <f t="shared" si="38"/>
        <v>0</v>
      </c>
      <c r="S82" s="81"/>
      <c r="T82" s="81"/>
      <c r="U82" s="81"/>
    </row>
    <row r="83" spans="1:21" ht="15" outlineLevel="6" x14ac:dyDescent="0.25">
      <c r="A83" s="101">
        <f t="shared" si="39"/>
        <v>73</v>
      </c>
      <c r="B83" s="98" t="s">
        <v>99</v>
      </c>
      <c r="C83" s="99" t="s">
        <v>775</v>
      </c>
      <c r="D83" s="99" t="s">
        <v>902</v>
      </c>
      <c r="E83" s="98"/>
      <c r="F83" s="99" t="s">
        <v>100</v>
      </c>
      <c r="G83" s="98"/>
      <c r="H83" s="100">
        <f>H82</f>
        <v>131000</v>
      </c>
      <c r="I83" s="56">
        <f t="shared" ref="I83:J83" si="42">I82</f>
        <v>131000</v>
      </c>
      <c r="J83" s="56">
        <f t="shared" si="42"/>
        <v>131000</v>
      </c>
      <c r="K83" s="35"/>
      <c r="L83" s="35"/>
      <c r="M83" s="36"/>
      <c r="N83" s="38"/>
      <c r="Q83" s="76">
        <f t="shared" si="37"/>
        <v>393000</v>
      </c>
      <c r="R83" s="80">
        <f t="shared" si="38"/>
        <v>0</v>
      </c>
      <c r="S83" s="81"/>
      <c r="T83" s="81"/>
      <c r="U83" s="81"/>
    </row>
    <row r="84" spans="1:21" ht="15" outlineLevel="6" x14ac:dyDescent="0.25">
      <c r="A84" s="101">
        <f t="shared" si="39"/>
        <v>74</v>
      </c>
      <c r="B84" s="98" t="s">
        <v>105</v>
      </c>
      <c r="C84" s="99" t="s">
        <v>775</v>
      </c>
      <c r="D84" s="99" t="s">
        <v>902</v>
      </c>
      <c r="E84" s="98"/>
      <c r="F84" s="99" t="s">
        <v>106</v>
      </c>
      <c r="G84" s="98"/>
      <c r="H84" s="100">
        <f>H82</f>
        <v>131000</v>
      </c>
      <c r="I84" s="56">
        <f t="shared" ref="I84:J84" si="43">I82</f>
        <v>131000</v>
      </c>
      <c r="J84" s="56">
        <f t="shared" si="43"/>
        <v>131000</v>
      </c>
      <c r="K84" s="35"/>
      <c r="L84" s="35"/>
      <c r="M84" s="36"/>
      <c r="N84" s="38"/>
      <c r="Q84" s="76">
        <f t="shared" si="37"/>
        <v>393000</v>
      </c>
      <c r="R84" s="80">
        <f t="shared" si="38"/>
        <v>0</v>
      </c>
      <c r="S84" s="81"/>
      <c r="T84" s="81"/>
      <c r="U84" s="81"/>
    </row>
    <row r="85" spans="1:21" ht="150" outlineLevel="7" x14ac:dyDescent="0.25">
      <c r="A85" s="101">
        <f t="shared" si="39"/>
        <v>75</v>
      </c>
      <c r="B85" s="103" t="s">
        <v>549</v>
      </c>
      <c r="C85" s="99" t="s">
        <v>776</v>
      </c>
      <c r="D85" s="99" t="s">
        <v>224</v>
      </c>
      <c r="E85" s="98" t="s">
        <v>235</v>
      </c>
      <c r="F85" s="99"/>
      <c r="G85" s="98" t="s">
        <v>226</v>
      </c>
      <c r="H85" s="100">
        <f>H87+H91</f>
        <v>12718000</v>
      </c>
      <c r="I85" s="56">
        <f>I87+I91</f>
        <v>12718000</v>
      </c>
      <c r="J85" s="56">
        <f>J87+J91</f>
        <v>12718000</v>
      </c>
      <c r="K85" s="35"/>
      <c r="L85" s="35"/>
      <c r="M85" s="36"/>
      <c r="N85" s="37"/>
      <c r="Q85" s="76">
        <f t="shared" si="37"/>
        <v>38154000</v>
      </c>
      <c r="R85" s="80">
        <f t="shared" si="38"/>
        <v>0</v>
      </c>
      <c r="S85" s="81"/>
      <c r="T85" s="81"/>
      <c r="U85" s="81"/>
    </row>
    <row r="86" spans="1:21" ht="90" outlineLevel="5" x14ac:dyDescent="0.25">
      <c r="A86" s="101">
        <f t="shared" si="39"/>
        <v>76</v>
      </c>
      <c r="B86" s="103" t="s">
        <v>894</v>
      </c>
      <c r="C86" s="99" t="s">
        <v>776</v>
      </c>
      <c r="D86" s="99" t="s">
        <v>299</v>
      </c>
      <c r="E86" s="98" t="s">
        <v>235</v>
      </c>
      <c r="F86" s="99"/>
      <c r="G86" s="98" t="s">
        <v>226</v>
      </c>
      <c r="H86" s="100">
        <f>H87</f>
        <v>5389000</v>
      </c>
      <c r="I86" s="56">
        <f>I87</f>
        <v>5389000</v>
      </c>
      <c r="J86" s="56">
        <f>J87</f>
        <v>5389000</v>
      </c>
      <c r="K86" s="35"/>
      <c r="L86" s="35"/>
      <c r="M86" s="36"/>
      <c r="N86" s="37"/>
      <c r="Q86" s="76">
        <f t="shared" si="37"/>
        <v>16167000</v>
      </c>
      <c r="R86" s="80">
        <f t="shared" si="38"/>
        <v>0</v>
      </c>
      <c r="S86" s="81"/>
      <c r="T86" s="81"/>
      <c r="U86" s="81"/>
    </row>
    <row r="87" spans="1:21" ht="30" outlineLevel="6" x14ac:dyDescent="0.25">
      <c r="A87" s="101">
        <f t="shared" si="39"/>
        <v>77</v>
      </c>
      <c r="B87" s="98" t="s">
        <v>904</v>
      </c>
      <c r="C87" s="99" t="s">
        <v>776</v>
      </c>
      <c r="D87" s="99" t="s">
        <v>314</v>
      </c>
      <c r="E87" s="98" t="s">
        <v>235</v>
      </c>
      <c r="F87" s="99"/>
      <c r="G87" s="98" t="s">
        <v>226</v>
      </c>
      <c r="H87" s="100">
        <f>SUM(K87:N87)</f>
        <v>5389000</v>
      </c>
      <c r="I87" s="58">
        <v>5389000</v>
      </c>
      <c r="J87" s="58">
        <v>5389000</v>
      </c>
      <c r="K87" s="35">
        <v>5389000</v>
      </c>
      <c r="L87" s="35"/>
      <c r="M87" s="36"/>
      <c r="N87" s="38"/>
      <c r="Q87" s="76">
        <f t="shared" si="37"/>
        <v>16167000</v>
      </c>
      <c r="R87" s="80">
        <f t="shared" si="38"/>
        <v>0</v>
      </c>
      <c r="S87" s="81"/>
      <c r="T87" s="81"/>
      <c r="U87" s="81"/>
    </row>
    <row r="88" spans="1:21" ht="15" outlineLevel="6" x14ac:dyDescent="0.25">
      <c r="A88" s="101">
        <f t="shared" si="39"/>
        <v>78</v>
      </c>
      <c r="B88" s="98" t="s">
        <v>99</v>
      </c>
      <c r="C88" s="99" t="s">
        <v>776</v>
      </c>
      <c r="D88" s="99" t="s">
        <v>314</v>
      </c>
      <c r="E88" s="98"/>
      <c r="F88" s="99" t="s">
        <v>100</v>
      </c>
      <c r="G88" s="98"/>
      <c r="H88" s="100">
        <f>H87</f>
        <v>5389000</v>
      </c>
      <c r="I88" s="56">
        <f t="shared" ref="I88:J88" si="44">I87</f>
        <v>5389000</v>
      </c>
      <c r="J88" s="56">
        <f t="shared" si="44"/>
        <v>5389000</v>
      </c>
      <c r="K88" s="35"/>
      <c r="L88" s="35"/>
      <c r="M88" s="36"/>
      <c r="N88" s="38"/>
      <c r="Q88" s="76">
        <f t="shared" si="37"/>
        <v>16167000</v>
      </c>
      <c r="R88" s="80">
        <f t="shared" si="38"/>
        <v>0</v>
      </c>
      <c r="S88" s="81"/>
      <c r="T88" s="81"/>
      <c r="U88" s="81"/>
    </row>
    <row r="89" spans="1:21" ht="15" outlineLevel="6" x14ac:dyDescent="0.25">
      <c r="A89" s="101">
        <f t="shared" si="39"/>
        <v>79</v>
      </c>
      <c r="B89" s="98" t="s">
        <v>102</v>
      </c>
      <c r="C89" s="99" t="s">
        <v>776</v>
      </c>
      <c r="D89" s="99" t="s">
        <v>314</v>
      </c>
      <c r="E89" s="98"/>
      <c r="F89" s="99" t="s">
        <v>103</v>
      </c>
      <c r="G89" s="98"/>
      <c r="H89" s="100">
        <f>H87</f>
        <v>5389000</v>
      </c>
      <c r="I89" s="56">
        <f t="shared" ref="I89:J89" si="45">I87</f>
        <v>5389000</v>
      </c>
      <c r="J89" s="56">
        <f t="shared" si="45"/>
        <v>5389000</v>
      </c>
      <c r="K89" s="35"/>
      <c r="L89" s="35"/>
      <c r="M89" s="36"/>
      <c r="N89" s="38"/>
      <c r="Q89" s="76">
        <f t="shared" si="37"/>
        <v>16167000</v>
      </c>
      <c r="R89" s="80">
        <f t="shared" si="38"/>
        <v>0</v>
      </c>
      <c r="S89" s="81"/>
      <c r="T89" s="81"/>
      <c r="U89" s="81"/>
    </row>
    <row r="90" spans="1:21" ht="90" outlineLevel="7" x14ac:dyDescent="0.25">
      <c r="A90" s="101">
        <f t="shared" si="39"/>
        <v>80</v>
      </c>
      <c r="B90" s="103" t="s">
        <v>894</v>
      </c>
      <c r="C90" s="99" t="s">
        <v>776</v>
      </c>
      <c r="D90" s="99" t="s">
        <v>299</v>
      </c>
      <c r="E90" s="98" t="s">
        <v>235</v>
      </c>
      <c r="F90" s="99"/>
      <c r="G90" s="98" t="s">
        <v>338</v>
      </c>
      <c r="H90" s="100">
        <f>H91</f>
        <v>7329000</v>
      </c>
      <c r="I90" s="70">
        <f>I91</f>
        <v>7329000</v>
      </c>
      <c r="J90" s="56">
        <f>J91</f>
        <v>7329000</v>
      </c>
      <c r="K90" s="35"/>
      <c r="L90" s="35"/>
      <c r="M90" s="36"/>
      <c r="N90" s="37"/>
      <c r="Q90" s="76">
        <f t="shared" si="37"/>
        <v>21987000</v>
      </c>
      <c r="R90" s="80">
        <f t="shared" si="38"/>
        <v>0</v>
      </c>
      <c r="S90" s="81"/>
      <c r="T90" s="81"/>
      <c r="U90" s="81"/>
    </row>
    <row r="91" spans="1:21" ht="30" outlineLevel="5" x14ac:dyDescent="0.25">
      <c r="A91" s="101">
        <f t="shared" si="39"/>
        <v>81</v>
      </c>
      <c r="B91" s="98" t="s">
        <v>904</v>
      </c>
      <c r="C91" s="99" t="s">
        <v>776</v>
      </c>
      <c r="D91" s="99" t="s">
        <v>314</v>
      </c>
      <c r="E91" s="98" t="s">
        <v>235</v>
      </c>
      <c r="F91" s="99"/>
      <c r="G91" s="98" t="s">
        <v>338</v>
      </c>
      <c r="H91" s="100">
        <f>SUM(K91:N91)</f>
        <v>7329000</v>
      </c>
      <c r="I91" s="58">
        <v>7329000</v>
      </c>
      <c r="J91" s="58">
        <v>7329000</v>
      </c>
      <c r="K91" s="35">
        <v>7329000</v>
      </c>
      <c r="L91" s="35"/>
      <c r="M91" s="36"/>
      <c r="N91" s="38"/>
      <c r="Q91" s="76">
        <f t="shared" si="37"/>
        <v>21987000</v>
      </c>
      <c r="R91" s="80">
        <f t="shared" si="38"/>
        <v>0</v>
      </c>
      <c r="S91" s="81"/>
      <c r="T91" s="81"/>
      <c r="U91" s="81"/>
    </row>
    <row r="92" spans="1:21" ht="15" outlineLevel="5" x14ac:dyDescent="0.25">
      <c r="A92" s="101">
        <f t="shared" si="39"/>
        <v>82</v>
      </c>
      <c r="B92" s="98" t="s">
        <v>99</v>
      </c>
      <c r="C92" s="99" t="s">
        <v>776</v>
      </c>
      <c r="D92" s="99" t="s">
        <v>314</v>
      </c>
      <c r="E92" s="98"/>
      <c r="F92" s="99" t="s">
        <v>100</v>
      </c>
      <c r="G92" s="98"/>
      <c r="H92" s="100">
        <f>H91</f>
        <v>7329000</v>
      </c>
      <c r="I92" s="56">
        <f t="shared" ref="I92:J92" si="46">I91</f>
        <v>7329000</v>
      </c>
      <c r="J92" s="56">
        <f t="shared" si="46"/>
        <v>7329000</v>
      </c>
      <c r="K92" s="35"/>
      <c r="L92" s="35"/>
      <c r="M92" s="36"/>
      <c r="N92" s="38"/>
      <c r="Q92" s="76">
        <f t="shared" si="37"/>
        <v>21987000</v>
      </c>
      <c r="R92" s="80">
        <f t="shared" si="38"/>
        <v>0</v>
      </c>
      <c r="S92" s="81"/>
      <c r="T92" s="81"/>
      <c r="U92" s="81"/>
    </row>
    <row r="93" spans="1:21" ht="15" outlineLevel="5" x14ac:dyDescent="0.25">
      <c r="A93" s="101">
        <f t="shared" si="39"/>
        <v>83</v>
      </c>
      <c r="B93" s="98" t="s">
        <v>105</v>
      </c>
      <c r="C93" s="99" t="s">
        <v>776</v>
      </c>
      <c r="D93" s="99" t="s">
        <v>314</v>
      </c>
      <c r="E93" s="98"/>
      <c r="F93" s="99" t="s">
        <v>106</v>
      </c>
      <c r="G93" s="98"/>
      <c r="H93" s="100">
        <f>H91</f>
        <v>7329000</v>
      </c>
      <c r="I93" s="56">
        <f t="shared" ref="I93:J93" si="47">I91</f>
        <v>7329000</v>
      </c>
      <c r="J93" s="56">
        <f t="shared" si="47"/>
        <v>7329000</v>
      </c>
      <c r="K93" s="35"/>
      <c r="L93" s="35"/>
      <c r="M93" s="36"/>
      <c r="N93" s="38"/>
      <c r="Q93" s="76">
        <f t="shared" si="37"/>
        <v>21987000</v>
      </c>
      <c r="R93" s="80">
        <f t="shared" si="38"/>
        <v>0</v>
      </c>
      <c r="S93" s="81"/>
      <c r="T93" s="81"/>
      <c r="U93" s="81"/>
    </row>
    <row r="94" spans="1:21" ht="180" outlineLevel="6" x14ac:dyDescent="0.25">
      <c r="A94" s="101">
        <f t="shared" si="39"/>
        <v>84</v>
      </c>
      <c r="B94" s="103" t="s">
        <v>935</v>
      </c>
      <c r="C94" s="109" t="s">
        <v>777</v>
      </c>
      <c r="D94" s="109" t="s">
        <v>224</v>
      </c>
      <c r="E94" s="110" t="s">
        <v>235</v>
      </c>
      <c r="F94" s="109"/>
      <c r="G94" s="110" t="s">
        <v>235</v>
      </c>
      <c r="H94" s="111">
        <f>H96</f>
        <v>291000</v>
      </c>
      <c r="I94" s="74">
        <f>I96</f>
        <v>291000</v>
      </c>
      <c r="J94" s="74">
        <f>J96</f>
        <v>291000</v>
      </c>
      <c r="K94" s="47"/>
      <c r="L94" s="47"/>
      <c r="M94" s="48"/>
      <c r="N94" s="46"/>
      <c r="O94" s="48"/>
      <c r="P94" s="48"/>
      <c r="Q94" s="76">
        <f t="shared" si="37"/>
        <v>873000</v>
      </c>
      <c r="R94" s="80">
        <f t="shared" si="38"/>
        <v>0</v>
      </c>
      <c r="S94" s="81"/>
      <c r="T94" s="81"/>
      <c r="U94" s="81"/>
    </row>
    <row r="95" spans="1:21" ht="30" outlineLevel="6" x14ac:dyDescent="0.25">
      <c r="A95" s="101">
        <f t="shared" si="39"/>
        <v>85</v>
      </c>
      <c r="B95" s="113" t="s">
        <v>898</v>
      </c>
      <c r="C95" s="109" t="s">
        <v>777</v>
      </c>
      <c r="D95" s="109" t="s">
        <v>554</v>
      </c>
      <c r="E95" s="110" t="s">
        <v>235</v>
      </c>
      <c r="F95" s="109"/>
      <c r="G95" s="110" t="s">
        <v>235</v>
      </c>
      <c r="H95" s="111">
        <f>H96</f>
        <v>291000</v>
      </c>
      <c r="I95" s="61">
        <f>I96</f>
        <v>291000</v>
      </c>
      <c r="J95" s="61">
        <f>J96</f>
        <v>291000</v>
      </c>
      <c r="K95" s="47"/>
      <c r="L95" s="47"/>
      <c r="M95" s="48"/>
      <c r="N95" s="46"/>
      <c r="O95" s="48"/>
      <c r="P95" s="48"/>
      <c r="Q95" s="76">
        <f t="shared" si="37"/>
        <v>873000</v>
      </c>
      <c r="R95" s="80">
        <f t="shared" si="38"/>
        <v>0</v>
      </c>
      <c r="S95" s="81"/>
      <c r="T95" s="81"/>
      <c r="U95" s="81"/>
    </row>
    <row r="96" spans="1:21" ht="30" outlineLevel="7" x14ac:dyDescent="0.25">
      <c r="A96" s="101">
        <f t="shared" si="39"/>
        <v>86</v>
      </c>
      <c r="B96" s="110" t="s">
        <v>908</v>
      </c>
      <c r="C96" s="109" t="s">
        <v>777</v>
      </c>
      <c r="D96" s="109" t="s">
        <v>575</v>
      </c>
      <c r="E96" s="110" t="s">
        <v>235</v>
      </c>
      <c r="F96" s="109"/>
      <c r="G96" s="110" t="s">
        <v>235</v>
      </c>
      <c r="H96" s="111">
        <f>SUM(K96:N96)</f>
        <v>291000</v>
      </c>
      <c r="I96" s="62">
        <v>291000</v>
      </c>
      <c r="J96" s="63">
        <v>291000</v>
      </c>
      <c r="K96" s="47">
        <v>291000</v>
      </c>
      <c r="L96" s="47"/>
      <c r="M96" s="48"/>
      <c r="N96" s="50"/>
      <c r="O96" s="48"/>
      <c r="P96" s="48"/>
      <c r="Q96" s="76">
        <f t="shared" si="37"/>
        <v>873000</v>
      </c>
      <c r="R96" s="80">
        <f t="shared" si="38"/>
        <v>0</v>
      </c>
      <c r="S96" s="81"/>
      <c r="T96" s="81"/>
      <c r="U96" s="81"/>
    </row>
    <row r="97" spans="1:21" ht="15" outlineLevel="7" x14ac:dyDescent="0.25">
      <c r="A97" s="101">
        <f t="shared" si="39"/>
        <v>87</v>
      </c>
      <c r="B97" s="110" t="s">
        <v>99</v>
      </c>
      <c r="C97" s="109" t="s">
        <v>777</v>
      </c>
      <c r="D97" s="109" t="s">
        <v>575</v>
      </c>
      <c r="E97" s="110"/>
      <c r="F97" s="109" t="s">
        <v>100</v>
      </c>
      <c r="G97" s="110"/>
      <c r="H97" s="111">
        <f>H96</f>
        <v>291000</v>
      </c>
      <c r="I97" s="61">
        <f t="shared" ref="I97:J97" si="48">I96</f>
        <v>291000</v>
      </c>
      <c r="J97" s="61">
        <f t="shared" si="48"/>
        <v>291000</v>
      </c>
      <c r="K97" s="47"/>
      <c r="L97" s="47"/>
      <c r="M97" s="48"/>
      <c r="N97" s="50"/>
      <c r="O97" s="48"/>
      <c r="P97" s="48"/>
      <c r="Q97" s="76">
        <f t="shared" si="37"/>
        <v>873000</v>
      </c>
      <c r="R97" s="80">
        <f t="shared" si="38"/>
        <v>0</v>
      </c>
      <c r="S97" s="81"/>
      <c r="T97" s="81"/>
      <c r="U97" s="81"/>
    </row>
    <row r="98" spans="1:21" ht="15" outlineLevel="7" x14ac:dyDescent="0.25">
      <c r="A98" s="101">
        <f t="shared" si="39"/>
        <v>88</v>
      </c>
      <c r="B98" s="110" t="s">
        <v>117</v>
      </c>
      <c r="C98" s="109" t="s">
        <v>777</v>
      </c>
      <c r="D98" s="109" t="s">
        <v>575</v>
      </c>
      <c r="E98" s="110"/>
      <c r="F98" s="109" t="s">
        <v>118</v>
      </c>
      <c r="G98" s="110"/>
      <c r="H98" s="111">
        <f>H96</f>
        <v>291000</v>
      </c>
      <c r="I98" s="61">
        <f t="shared" ref="I98:J98" si="49">I96</f>
        <v>291000</v>
      </c>
      <c r="J98" s="61">
        <f t="shared" si="49"/>
        <v>291000</v>
      </c>
      <c r="K98" s="47"/>
      <c r="L98" s="47"/>
      <c r="M98" s="48"/>
      <c r="N98" s="50"/>
      <c r="O98" s="48"/>
      <c r="P98" s="48"/>
      <c r="Q98" s="76">
        <f t="shared" si="37"/>
        <v>873000</v>
      </c>
      <c r="R98" s="80">
        <f t="shared" si="38"/>
        <v>0</v>
      </c>
      <c r="S98" s="81"/>
      <c r="T98" s="81"/>
      <c r="U98" s="81"/>
    </row>
    <row r="99" spans="1:21" ht="105" outlineLevel="6" x14ac:dyDescent="0.25">
      <c r="A99" s="101">
        <f t="shared" si="39"/>
        <v>89</v>
      </c>
      <c r="B99" s="103" t="s">
        <v>972</v>
      </c>
      <c r="C99" s="99" t="s">
        <v>916</v>
      </c>
      <c r="D99" s="99" t="s">
        <v>224</v>
      </c>
      <c r="E99" s="98" t="s">
        <v>235</v>
      </c>
      <c r="F99" s="99"/>
      <c r="G99" s="98" t="s">
        <v>235</v>
      </c>
      <c r="H99" s="100">
        <f>H101+H105</f>
        <v>571000</v>
      </c>
      <c r="I99" s="56">
        <f>I101+I105</f>
        <v>571000</v>
      </c>
      <c r="J99" s="56">
        <f>J101+J105</f>
        <v>571000</v>
      </c>
      <c r="K99" s="35"/>
      <c r="L99" s="35"/>
      <c r="M99" s="36"/>
      <c r="N99" s="37"/>
      <c r="Q99" s="76">
        <f t="shared" si="37"/>
        <v>1713000</v>
      </c>
      <c r="R99" s="80">
        <f t="shared" si="38"/>
        <v>0</v>
      </c>
      <c r="S99" s="81"/>
      <c r="T99" s="81"/>
      <c r="U99" s="81"/>
    </row>
    <row r="100" spans="1:21" ht="90" outlineLevel="6" x14ac:dyDescent="0.25">
      <c r="A100" s="101">
        <f t="shared" si="39"/>
        <v>90</v>
      </c>
      <c r="B100" s="103" t="s">
        <v>894</v>
      </c>
      <c r="C100" s="99" t="s">
        <v>916</v>
      </c>
      <c r="D100" s="99" t="s">
        <v>299</v>
      </c>
      <c r="E100" s="98" t="s">
        <v>235</v>
      </c>
      <c r="F100" s="99"/>
      <c r="G100" s="98" t="s">
        <v>235</v>
      </c>
      <c r="H100" s="100">
        <f>H101</f>
        <v>162800</v>
      </c>
      <c r="I100" s="56">
        <f>I101</f>
        <v>162800</v>
      </c>
      <c r="J100" s="56">
        <f>J101</f>
        <v>162800</v>
      </c>
      <c r="K100" s="35"/>
      <c r="L100" s="35"/>
      <c r="M100" s="36"/>
      <c r="N100" s="37"/>
      <c r="Q100" s="76">
        <f t="shared" si="37"/>
        <v>488400</v>
      </c>
      <c r="R100" s="80">
        <f t="shared" si="38"/>
        <v>0</v>
      </c>
      <c r="S100" s="81"/>
      <c r="T100" s="81"/>
      <c r="U100" s="81"/>
    </row>
    <row r="101" spans="1:21" ht="30" outlineLevel="7" x14ac:dyDescent="0.25">
      <c r="A101" s="101">
        <f t="shared" si="39"/>
        <v>91</v>
      </c>
      <c r="B101" s="98" t="s">
        <v>904</v>
      </c>
      <c r="C101" s="99" t="s">
        <v>916</v>
      </c>
      <c r="D101" s="99" t="s">
        <v>314</v>
      </c>
      <c r="E101" s="98" t="s">
        <v>235</v>
      </c>
      <c r="F101" s="99"/>
      <c r="G101" s="98" t="s">
        <v>235</v>
      </c>
      <c r="H101" s="100">
        <f>SUM(K101:N101)</f>
        <v>162800</v>
      </c>
      <c r="I101" s="69">
        <v>162800</v>
      </c>
      <c r="J101" s="64">
        <v>162800</v>
      </c>
      <c r="K101" s="35">
        <v>162800</v>
      </c>
      <c r="L101" s="35"/>
      <c r="M101" s="36"/>
      <c r="N101" s="37"/>
      <c r="Q101" s="76">
        <f t="shared" si="37"/>
        <v>488400</v>
      </c>
      <c r="R101" s="80">
        <f t="shared" si="38"/>
        <v>0</v>
      </c>
      <c r="S101" s="81"/>
      <c r="T101" s="81"/>
      <c r="U101" s="81"/>
    </row>
    <row r="102" spans="1:21" ht="15" outlineLevel="7" x14ac:dyDescent="0.25">
      <c r="A102" s="101">
        <f t="shared" si="39"/>
        <v>92</v>
      </c>
      <c r="B102" s="98" t="s">
        <v>99</v>
      </c>
      <c r="C102" s="99" t="s">
        <v>916</v>
      </c>
      <c r="D102" s="99" t="s">
        <v>314</v>
      </c>
      <c r="E102" s="98"/>
      <c r="F102" s="99" t="s">
        <v>100</v>
      </c>
      <c r="G102" s="98"/>
      <c r="H102" s="100">
        <f>H101</f>
        <v>162800</v>
      </c>
      <c r="I102" s="56">
        <f t="shared" ref="I102:J102" si="50">I101</f>
        <v>162800</v>
      </c>
      <c r="J102" s="56">
        <f t="shared" si="50"/>
        <v>162800</v>
      </c>
      <c r="K102" s="35"/>
      <c r="L102" s="35"/>
      <c r="M102" s="36"/>
      <c r="N102" s="37"/>
      <c r="Q102" s="76">
        <f t="shared" si="37"/>
        <v>488400</v>
      </c>
      <c r="R102" s="80">
        <f t="shared" si="38"/>
        <v>0</v>
      </c>
      <c r="S102" s="81"/>
      <c r="T102" s="81"/>
      <c r="U102" s="81"/>
    </row>
    <row r="103" spans="1:21" ht="15" outlineLevel="7" x14ac:dyDescent="0.25">
      <c r="A103" s="101">
        <f t="shared" si="39"/>
        <v>93</v>
      </c>
      <c r="B103" s="98" t="s">
        <v>117</v>
      </c>
      <c r="C103" s="99" t="s">
        <v>916</v>
      </c>
      <c r="D103" s="99" t="s">
        <v>314</v>
      </c>
      <c r="E103" s="98"/>
      <c r="F103" s="99" t="s">
        <v>118</v>
      </c>
      <c r="G103" s="98"/>
      <c r="H103" s="100">
        <f>H101</f>
        <v>162800</v>
      </c>
      <c r="I103" s="56">
        <f t="shared" ref="I103:J103" si="51">I101</f>
        <v>162800</v>
      </c>
      <c r="J103" s="56">
        <f t="shared" si="51"/>
        <v>162800</v>
      </c>
      <c r="K103" s="35"/>
      <c r="L103" s="35"/>
      <c r="M103" s="36"/>
      <c r="N103" s="37"/>
      <c r="Q103" s="76">
        <f t="shared" si="37"/>
        <v>488400</v>
      </c>
      <c r="R103" s="80">
        <f t="shared" si="38"/>
        <v>0</v>
      </c>
      <c r="S103" s="81"/>
      <c r="T103" s="81"/>
      <c r="U103" s="81"/>
    </row>
    <row r="104" spans="1:21" ht="45" outlineLevel="6" x14ac:dyDescent="0.25">
      <c r="A104" s="101">
        <f t="shared" si="39"/>
        <v>94</v>
      </c>
      <c r="B104" s="98" t="s">
        <v>896</v>
      </c>
      <c r="C104" s="99" t="s">
        <v>916</v>
      </c>
      <c r="D104" s="99" t="s">
        <v>423</v>
      </c>
      <c r="E104" s="98" t="s">
        <v>235</v>
      </c>
      <c r="F104" s="99"/>
      <c r="G104" s="98" t="s">
        <v>235</v>
      </c>
      <c r="H104" s="100">
        <f>H105</f>
        <v>408200</v>
      </c>
      <c r="I104" s="56">
        <f>I105</f>
        <v>408200</v>
      </c>
      <c r="J104" s="56">
        <f>J105</f>
        <v>408200</v>
      </c>
      <c r="K104" s="35"/>
      <c r="L104" s="35"/>
      <c r="M104" s="36"/>
      <c r="N104" s="37"/>
      <c r="Q104" s="76">
        <f t="shared" si="37"/>
        <v>1224600</v>
      </c>
      <c r="R104" s="80">
        <f t="shared" si="38"/>
        <v>0</v>
      </c>
      <c r="S104" s="81"/>
      <c r="T104" s="81"/>
      <c r="U104" s="81"/>
    </row>
    <row r="105" spans="1:21" ht="45" outlineLevel="6" x14ac:dyDescent="0.25">
      <c r="A105" s="101">
        <f t="shared" si="39"/>
        <v>95</v>
      </c>
      <c r="B105" s="98" t="s">
        <v>897</v>
      </c>
      <c r="C105" s="99" t="s">
        <v>916</v>
      </c>
      <c r="D105" s="99" t="s">
        <v>476</v>
      </c>
      <c r="E105" s="98" t="s">
        <v>235</v>
      </c>
      <c r="F105" s="99"/>
      <c r="G105" s="98" t="s">
        <v>235</v>
      </c>
      <c r="H105" s="100">
        <f>SUM(K105:N105)</f>
        <v>408200</v>
      </c>
      <c r="I105" s="58">
        <v>408200</v>
      </c>
      <c r="J105" s="58">
        <v>408200</v>
      </c>
      <c r="K105" s="35">
        <v>408200</v>
      </c>
      <c r="L105" s="35"/>
      <c r="M105" s="36"/>
      <c r="N105" s="38"/>
      <c r="Q105" s="76">
        <f t="shared" si="37"/>
        <v>1224600</v>
      </c>
      <c r="R105" s="80">
        <f t="shared" si="38"/>
        <v>0</v>
      </c>
      <c r="S105" s="81"/>
      <c r="T105" s="81"/>
      <c r="U105" s="81"/>
    </row>
    <row r="106" spans="1:21" ht="15" outlineLevel="6" x14ac:dyDescent="0.25">
      <c r="A106" s="101">
        <f t="shared" si="39"/>
        <v>96</v>
      </c>
      <c r="B106" s="98" t="s">
        <v>99</v>
      </c>
      <c r="C106" s="99" t="s">
        <v>916</v>
      </c>
      <c r="D106" s="99" t="s">
        <v>476</v>
      </c>
      <c r="E106" s="98"/>
      <c r="F106" s="99" t="s">
        <v>100</v>
      </c>
      <c r="G106" s="98"/>
      <c r="H106" s="100">
        <f>H105</f>
        <v>408200</v>
      </c>
      <c r="I106" s="56">
        <f t="shared" ref="I106:J106" si="52">I105</f>
        <v>408200</v>
      </c>
      <c r="J106" s="56">
        <f t="shared" si="52"/>
        <v>408200</v>
      </c>
      <c r="K106" s="35"/>
      <c r="L106" s="35"/>
      <c r="M106" s="36"/>
      <c r="N106" s="38"/>
      <c r="Q106" s="76">
        <f t="shared" si="37"/>
        <v>1224600</v>
      </c>
      <c r="R106" s="80">
        <f t="shared" si="38"/>
        <v>0</v>
      </c>
      <c r="S106" s="81"/>
      <c r="T106" s="81"/>
      <c r="U106" s="81"/>
    </row>
    <row r="107" spans="1:21" ht="15" outlineLevel="6" x14ac:dyDescent="0.25">
      <c r="A107" s="101">
        <f t="shared" si="39"/>
        <v>97</v>
      </c>
      <c r="B107" s="98" t="s">
        <v>117</v>
      </c>
      <c r="C107" s="99" t="s">
        <v>916</v>
      </c>
      <c r="D107" s="99" t="s">
        <v>476</v>
      </c>
      <c r="E107" s="98"/>
      <c r="F107" s="99" t="s">
        <v>118</v>
      </c>
      <c r="G107" s="98"/>
      <c r="H107" s="100">
        <f>H105</f>
        <v>408200</v>
      </c>
      <c r="I107" s="56">
        <f t="shared" ref="I107:J107" si="53">I105</f>
        <v>408200</v>
      </c>
      <c r="J107" s="56">
        <f t="shared" si="53"/>
        <v>408200</v>
      </c>
      <c r="K107" s="35"/>
      <c r="L107" s="35"/>
      <c r="M107" s="36"/>
      <c r="N107" s="38"/>
      <c r="Q107" s="76">
        <f t="shared" si="37"/>
        <v>1224600</v>
      </c>
      <c r="R107" s="80">
        <f t="shared" si="38"/>
        <v>0</v>
      </c>
      <c r="S107" s="81"/>
      <c r="T107" s="81"/>
      <c r="U107" s="81"/>
    </row>
    <row r="108" spans="1:21" ht="120" outlineLevel="7" x14ac:dyDescent="0.25">
      <c r="A108" s="101">
        <f t="shared" si="39"/>
        <v>98</v>
      </c>
      <c r="B108" s="103" t="s">
        <v>568</v>
      </c>
      <c r="C108" s="99" t="s">
        <v>778</v>
      </c>
      <c r="D108" s="99" t="s">
        <v>224</v>
      </c>
      <c r="E108" s="98" t="s">
        <v>235</v>
      </c>
      <c r="F108" s="99"/>
      <c r="G108" s="98" t="s">
        <v>226</v>
      </c>
      <c r="H108" s="100">
        <f>H110</f>
        <v>4642000</v>
      </c>
      <c r="I108" s="70">
        <f>I110</f>
        <v>4642000</v>
      </c>
      <c r="J108" s="56">
        <f>J110</f>
        <v>4642000</v>
      </c>
      <c r="K108" s="35"/>
      <c r="L108" s="35"/>
      <c r="M108" s="36"/>
      <c r="N108" s="37"/>
      <c r="Q108" s="76">
        <f t="shared" si="37"/>
        <v>13926000</v>
      </c>
      <c r="R108" s="80">
        <f t="shared" si="38"/>
        <v>0</v>
      </c>
      <c r="S108" s="81"/>
      <c r="T108" s="81"/>
      <c r="U108" s="81"/>
    </row>
    <row r="109" spans="1:21" ht="45" outlineLevel="4" x14ac:dyDescent="0.25">
      <c r="A109" s="101">
        <f t="shared" si="39"/>
        <v>99</v>
      </c>
      <c r="B109" s="103" t="s">
        <v>896</v>
      </c>
      <c r="C109" s="99" t="s">
        <v>778</v>
      </c>
      <c r="D109" s="99" t="s">
        <v>423</v>
      </c>
      <c r="E109" s="98" t="s">
        <v>235</v>
      </c>
      <c r="F109" s="99"/>
      <c r="G109" s="98" t="s">
        <v>226</v>
      </c>
      <c r="H109" s="100">
        <f>H110</f>
        <v>4642000</v>
      </c>
      <c r="I109" s="56">
        <f>I110</f>
        <v>4642000</v>
      </c>
      <c r="J109" s="56">
        <f>J110</f>
        <v>4642000</v>
      </c>
      <c r="K109" s="35"/>
      <c r="L109" s="35"/>
      <c r="M109" s="36"/>
      <c r="N109" s="37"/>
      <c r="Q109" s="76">
        <f t="shared" si="37"/>
        <v>13926000</v>
      </c>
      <c r="R109" s="80">
        <f t="shared" si="38"/>
        <v>0</v>
      </c>
      <c r="S109" s="81"/>
      <c r="T109" s="81"/>
      <c r="U109" s="81"/>
    </row>
    <row r="110" spans="1:21" ht="45" outlineLevel="5" x14ac:dyDescent="0.25">
      <c r="A110" s="101">
        <f t="shared" si="39"/>
        <v>100</v>
      </c>
      <c r="B110" s="98" t="s">
        <v>897</v>
      </c>
      <c r="C110" s="99" t="s">
        <v>778</v>
      </c>
      <c r="D110" s="99" t="s">
        <v>476</v>
      </c>
      <c r="E110" s="98" t="s">
        <v>235</v>
      </c>
      <c r="F110" s="99"/>
      <c r="G110" s="98" t="s">
        <v>226</v>
      </c>
      <c r="H110" s="100">
        <f>SUM(K110:N110)</f>
        <v>4642000</v>
      </c>
      <c r="I110" s="58">
        <v>4642000</v>
      </c>
      <c r="J110" s="58">
        <v>4642000</v>
      </c>
      <c r="K110" s="35">
        <v>4642000</v>
      </c>
      <c r="L110" s="35"/>
      <c r="M110" s="36"/>
      <c r="N110" s="38"/>
      <c r="Q110" s="76">
        <f t="shared" si="37"/>
        <v>13926000</v>
      </c>
      <c r="R110" s="80">
        <f t="shared" si="38"/>
        <v>0</v>
      </c>
      <c r="S110" s="81"/>
      <c r="T110" s="81"/>
      <c r="U110" s="81"/>
    </row>
    <row r="111" spans="1:21" ht="15" outlineLevel="5" x14ac:dyDescent="0.25">
      <c r="A111" s="101">
        <f t="shared" si="39"/>
        <v>101</v>
      </c>
      <c r="B111" s="98" t="s">
        <v>99</v>
      </c>
      <c r="C111" s="99" t="s">
        <v>778</v>
      </c>
      <c r="D111" s="99" t="s">
        <v>476</v>
      </c>
      <c r="E111" s="98"/>
      <c r="F111" s="99" t="s">
        <v>100</v>
      </c>
      <c r="G111" s="98"/>
      <c r="H111" s="100">
        <f>H110</f>
        <v>4642000</v>
      </c>
      <c r="I111" s="56">
        <f t="shared" ref="I111:J111" si="54">I110</f>
        <v>4642000</v>
      </c>
      <c r="J111" s="56">
        <f t="shared" si="54"/>
        <v>4642000</v>
      </c>
      <c r="K111" s="35"/>
      <c r="L111" s="35"/>
      <c r="M111" s="36"/>
      <c r="N111" s="38"/>
      <c r="Q111" s="76">
        <f t="shared" si="37"/>
        <v>13926000</v>
      </c>
      <c r="R111" s="80">
        <f t="shared" si="38"/>
        <v>0</v>
      </c>
      <c r="S111" s="81"/>
      <c r="T111" s="81"/>
      <c r="U111" s="81"/>
    </row>
    <row r="112" spans="1:21" ht="15" outlineLevel="5" x14ac:dyDescent="0.25">
      <c r="A112" s="101">
        <f t="shared" si="39"/>
        <v>102</v>
      </c>
      <c r="B112" s="98" t="s">
        <v>102</v>
      </c>
      <c r="C112" s="99" t="s">
        <v>778</v>
      </c>
      <c r="D112" s="99" t="s">
        <v>476</v>
      </c>
      <c r="E112" s="98"/>
      <c r="F112" s="99" t="s">
        <v>103</v>
      </c>
      <c r="G112" s="98"/>
      <c r="H112" s="100">
        <f>H110</f>
        <v>4642000</v>
      </c>
      <c r="I112" s="56">
        <f t="shared" ref="I112:J112" si="55">I110</f>
        <v>4642000</v>
      </c>
      <c r="J112" s="56">
        <f t="shared" si="55"/>
        <v>4642000</v>
      </c>
      <c r="K112" s="35"/>
      <c r="L112" s="35"/>
      <c r="M112" s="36"/>
      <c r="N112" s="38"/>
      <c r="Q112" s="76">
        <f t="shared" si="37"/>
        <v>13926000</v>
      </c>
      <c r="R112" s="80">
        <f t="shared" si="38"/>
        <v>0</v>
      </c>
      <c r="S112" s="81"/>
      <c r="T112" s="81"/>
      <c r="U112" s="81"/>
    </row>
    <row r="113" spans="1:21" ht="60" outlineLevel="6" x14ac:dyDescent="0.25">
      <c r="A113" s="101">
        <f t="shared" si="39"/>
        <v>103</v>
      </c>
      <c r="B113" s="98" t="s">
        <v>613</v>
      </c>
      <c r="C113" s="99" t="s">
        <v>779</v>
      </c>
      <c r="D113" s="99" t="s">
        <v>224</v>
      </c>
      <c r="E113" s="98" t="s">
        <v>235</v>
      </c>
      <c r="F113" s="99"/>
      <c r="G113" s="98" t="s">
        <v>260</v>
      </c>
      <c r="H113" s="100">
        <f>H114</f>
        <v>1280100</v>
      </c>
      <c r="I113" s="64">
        <f>I114</f>
        <v>1280100</v>
      </c>
      <c r="J113" s="64">
        <f>J114</f>
        <v>1280100</v>
      </c>
      <c r="K113" s="35">
        <f>SUM(K114:K122)</f>
        <v>0</v>
      </c>
      <c r="L113" s="35">
        <f t="shared" ref="L113:P113" si="56">SUM(L114:L122)</f>
        <v>0</v>
      </c>
      <c r="M113" s="35">
        <f t="shared" si="56"/>
        <v>0</v>
      </c>
      <c r="N113" s="35">
        <f t="shared" si="56"/>
        <v>1280100</v>
      </c>
      <c r="O113" s="35">
        <f t="shared" si="56"/>
        <v>1280100</v>
      </c>
      <c r="P113" s="35">
        <f t="shared" si="56"/>
        <v>1280100</v>
      </c>
      <c r="Q113" s="76">
        <f t="shared" si="37"/>
        <v>3840300</v>
      </c>
      <c r="R113" s="80">
        <f t="shared" si="38"/>
        <v>0</v>
      </c>
      <c r="S113" s="81"/>
      <c r="T113" s="81"/>
      <c r="U113" s="81"/>
    </row>
    <row r="114" spans="1:21" ht="120" outlineLevel="6" x14ac:dyDescent="0.25">
      <c r="A114" s="101">
        <f t="shared" si="39"/>
        <v>104</v>
      </c>
      <c r="B114" s="103" t="s">
        <v>944</v>
      </c>
      <c r="C114" s="99" t="s">
        <v>780</v>
      </c>
      <c r="D114" s="99" t="s">
        <v>224</v>
      </c>
      <c r="E114" s="98" t="s">
        <v>235</v>
      </c>
      <c r="F114" s="99"/>
      <c r="G114" s="98" t="s">
        <v>260</v>
      </c>
      <c r="H114" s="100">
        <f>H116+H120</f>
        <v>1280100</v>
      </c>
      <c r="I114" s="56">
        <f>I116+I120</f>
        <v>1280100</v>
      </c>
      <c r="J114" s="56">
        <f>J116+J120</f>
        <v>1280100</v>
      </c>
      <c r="K114" s="35"/>
      <c r="L114" s="35"/>
      <c r="M114" s="36"/>
      <c r="N114" s="37"/>
      <c r="Q114" s="76">
        <f t="shared" si="37"/>
        <v>3840300</v>
      </c>
      <c r="R114" s="80">
        <f t="shared" si="38"/>
        <v>0</v>
      </c>
      <c r="S114" s="81"/>
      <c r="T114" s="81"/>
      <c r="U114" s="81"/>
    </row>
    <row r="115" spans="1:21" ht="90" outlineLevel="7" x14ac:dyDescent="0.25">
      <c r="A115" s="101">
        <f t="shared" si="39"/>
        <v>105</v>
      </c>
      <c r="B115" s="103" t="s">
        <v>894</v>
      </c>
      <c r="C115" s="99" t="s">
        <v>780</v>
      </c>
      <c r="D115" s="99" t="s">
        <v>299</v>
      </c>
      <c r="E115" s="98" t="s">
        <v>235</v>
      </c>
      <c r="F115" s="99"/>
      <c r="G115" s="98" t="s">
        <v>260</v>
      </c>
      <c r="H115" s="100">
        <f>H116</f>
        <v>833880</v>
      </c>
      <c r="I115" s="70">
        <f>I116</f>
        <v>833880</v>
      </c>
      <c r="J115" s="56">
        <f>J116</f>
        <v>833880</v>
      </c>
      <c r="K115" s="35"/>
      <c r="L115" s="35"/>
      <c r="M115" s="36"/>
      <c r="N115" s="37"/>
      <c r="Q115" s="76">
        <f t="shared" si="37"/>
        <v>2501640</v>
      </c>
      <c r="R115" s="80">
        <f t="shared" si="38"/>
        <v>0</v>
      </c>
      <c r="S115" s="81"/>
      <c r="T115" s="81"/>
      <c r="U115" s="81"/>
    </row>
    <row r="116" spans="1:21" ht="30" outlineLevel="4" x14ac:dyDescent="0.25">
      <c r="A116" s="101">
        <f t="shared" si="39"/>
        <v>106</v>
      </c>
      <c r="B116" s="98" t="s">
        <v>895</v>
      </c>
      <c r="C116" s="99" t="s">
        <v>780</v>
      </c>
      <c r="D116" s="99" t="s">
        <v>324</v>
      </c>
      <c r="E116" s="98" t="s">
        <v>235</v>
      </c>
      <c r="F116" s="99"/>
      <c r="G116" s="98" t="s">
        <v>260</v>
      </c>
      <c r="H116" s="100">
        <f>SUM(K116:N116)</f>
        <v>833880</v>
      </c>
      <c r="I116" s="58">
        <v>833880</v>
      </c>
      <c r="J116" s="58">
        <v>833880</v>
      </c>
      <c r="K116" s="35"/>
      <c r="L116" s="35"/>
      <c r="M116" s="36"/>
      <c r="N116" s="38">
        <v>833880</v>
      </c>
      <c r="Q116" s="76">
        <f t="shared" si="37"/>
        <v>2501640</v>
      </c>
      <c r="R116" s="80">
        <f t="shared" si="38"/>
        <v>0</v>
      </c>
      <c r="S116" s="81"/>
      <c r="T116" s="81"/>
      <c r="U116" s="81"/>
    </row>
    <row r="117" spans="1:21" ht="15" outlineLevel="4" x14ac:dyDescent="0.25">
      <c r="A117" s="101">
        <f t="shared" si="39"/>
        <v>107</v>
      </c>
      <c r="B117" s="98" t="s">
        <v>99</v>
      </c>
      <c r="C117" s="99" t="s">
        <v>780</v>
      </c>
      <c r="D117" s="99" t="s">
        <v>324</v>
      </c>
      <c r="E117" s="98"/>
      <c r="F117" s="99" t="s">
        <v>100</v>
      </c>
      <c r="G117" s="98"/>
      <c r="H117" s="100">
        <f>H116</f>
        <v>833880</v>
      </c>
      <c r="I117" s="56">
        <f t="shared" ref="I117:J117" si="57">I116</f>
        <v>833880</v>
      </c>
      <c r="J117" s="56">
        <f t="shared" si="57"/>
        <v>833880</v>
      </c>
      <c r="K117" s="35"/>
      <c r="L117" s="35"/>
      <c r="M117" s="36"/>
      <c r="N117" s="38"/>
      <c r="Q117" s="76">
        <f t="shared" si="37"/>
        <v>2501640</v>
      </c>
      <c r="R117" s="80">
        <f t="shared" si="38"/>
        <v>0</v>
      </c>
      <c r="S117" s="81"/>
      <c r="T117" s="81"/>
      <c r="U117" s="81"/>
    </row>
    <row r="118" spans="1:21" ht="15" outlineLevel="4" x14ac:dyDescent="0.25">
      <c r="A118" s="101">
        <f t="shared" si="39"/>
        <v>108</v>
      </c>
      <c r="B118" s="98" t="s">
        <v>120</v>
      </c>
      <c r="C118" s="99" t="s">
        <v>780</v>
      </c>
      <c r="D118" s="99" t="s">
        <v>324</v>
      </c>
      <c r="E118" s="98"/>
      <c r="F118" s="99" t="s">
        <v>121</v>
      </c>
      <c r="G118" s="98"/>
      <c r="H118" s="100">
        <f>H116</f>
        <v>833880</v>
      </c>
      <c r="I118" s="56">
        <f t="shared" ref="I118:J118" si="58">I116</f>
        <v>833880</v>
      </c>
      <c r="J118" s="56">
        <f t="shared" si="58"/>
        <v>833880</v>
      </c>
      <c r="K118" s="35"/>
      <c r="L118" s="35"/>
      <c r="M118" s="36"/>
      <c r="N118" s="38"/>
      <c r="Q118" s="76">
        <f t="shared" si="37"/>
        <v>2501640</v>
      </c>
      <c r="R118" s="80">
        <f t="shared" si="38"/>
        <v>0</v>
      </c>
      <c r="S118" s="81"/>
      <c r="T118" s="81"/>
      <c r="U118" s="81"/>
    </row>
    <row r="119" spans="1:21" ht="45" outlineLevel="5" x14ac:dyDescent="0.25">
      <c r="A119" s="101">
        <f t="shared" si="39"/>
        <v>109</v>
      </c>
      <c r="B119" s="98" t="s">
        <v>896</v>
      </c>
      <c r="C119" s="99" t="s">
        <v>780</v>
      </c>
      <c r="D119" s="99" t="s">
        <v>423</v>
      </c>
      <c r="E119" s="98" t="s">
        <v>235</v>
      </c>
      <c r="F119" s="99"/>
      <c r="G119" s="98" t="s">
        <v>260</v>
      </c>
      <c r="H119" s="100">
        <f>H120</f>
        <v>446220</v>
      </c>
      <c r="I119" s="56">
        <f>I120</f>
        <v>446220</v>
      </c>
      <c r="J119" s="56">
        <f>J120</f>
        <v>446220</v>
      </c>
      <c r="K119" s="35"/>
      <c r="L119" s="35"/>
      <c r="M119" s="36"/>
      <c r="N119" s="38"/>
      <c r="Q119" s="76">
        <f t="shared" si="37"/>
        <v>1338660</v>
      </c>
      <c r="R119" s="80">
        <f t="shared" si="38"/>
        <v>0</v>
      </c>
      <c r="S119" s="81"/>
      <c r="T119" s="81"/>
      <c r="U119" s="81"/>
    </row>
    <row r="120" spans="1:21" ht="45" outlineLevel="6" x14ac:dyDescent="0.25">
      <c r="A120" s="101">
        <f t="shared" si="39"/>
        <v>110</v>
      </c>
      <c r="B120" s="98" t="s">
        <v>897</v>
      </c>
      <c r="C120" s="99" t="s">
        <v>780</v>
      </c>
      <c r="D120" s="99" t="s">
        <v>476</v>
      </c>
      <c r="E120" s="98" t="s">
        <v>235</v>
      </c>
      <c r="F120" s="99"/>
      <c r="G120" s="98" t="s">
        <v>260</v>
      </c>
      <c r="H120" s="100">
        <f>SUM(K120:N120)</f>
        <v>446220</v>
      </c>
      <c r="I120" s="58">
        <v>446220</v>
      </c>
      <c r="J120" s="58">
        <v>446220</v>
      </c>
      <c r="K120" s="35"/>
      <c r="L120" s="35"/>
      <c r="M120" s="36"/>
      <c r="N120" s="38">
        <v>446220</v>
      </c>
      <c r="O120" s="36">
        <v>1280100</v>
      </c>
      <c r="P120" s="36">
        <v>1280100</v>
      </c>
      <c r="Q120" s="76">
        <f t="shared" si="37"/>
        <v>1338660</v>
      </c>
      <c r="R120" s="80">
        <f t="shared" si="38"/>
        <v>0</v>
      </c>
      <c r="S120" s="81"/>
      <c r="T120" s="81"/>
      <c r="U120" s="81"/>
    </row>
    <row r="121" spans="1:21" ht="15" outlineLevel="6" x14ac:dyDescent="0.25">
      <c r="A121" s="101">
        <f t="shared" si="39"/>
        <v>111</v>
      </c>
      <c r="B121" s="98" t="s">
        <v>99</v>
      </c>
      <c r="C121" s="99" t="s">
        <v>780</v>
      </c>
      <c r="D121" s="99" t="s">
        <v>476</v>
      </c>
      <c r="E121" s="98"/>
      <c r="F121" s="99" t="s">
        <v>100</v>
      </c>
      <c r="G121" s="98"/>
      <c r="H121" s="100">
        <f>H120</f>
        <v>446220</v>
      </c>
      <c r="I121" s="56">
        <f t="shared" ref="I121:J121" si="59">I120</f>
        <v>446220</v>
      </c>
      <c r="J121" s="56">
        <f t="shared" si="59"/>
        <v>446220</v>
      </c>
      <c r="K121" s="35"/>
      <c r="L121" s="35"/>
      <c r="M121" s="36"/>
      <c r="N121" s="38"/>
      <c r="Q121" s="76">
        <f t="shared" si="37"/>
        <v>1338660</v>
      </c>
      <c r="R121" s="80">
        <f t="shared" si="38"/>
        <v>0</v>
      </c>
      <c r="S121" s="81"/>
      <c r="T121" s="81"/>
      <c r="U121" s="81"/>
    </row>
    <row r="122" spans="1:21" ht="15" outlineLevel="6" x14ac:dyDescent="0.25">
      <c r="A122" s="101">
        <f t="shared" si="39"/>
        <v>112</v>
      </c>
      <c r="B122" s="98" t="s">
        <v>120</v>
      </c>
      <c r="C122" s="99" t="s">
        <v>780</v>
      </c>
      <c r="D122" s="99" t="s">
        <v>476</v>
      </c>
      <c r="E122" s="98"/>
      <c r="F122" s="99" t="s">
        <v>121</v>
      </c>
      <c r="G122" s="98"/>
      <c r="H122" s="100">
        <f>H120</f>
        <v>446220</v>
      </c>
      <c r="I122" s="56">
        <f t="shared" ref="I122:J122" si="60">I120</f>
        <v>446220</v>
      </c>
      <c r="J122" s="56">
        <f t="shared" si="60"/>
        <v>446220</v>
      </c>
      <c r="K122" s="35"/>
      <c r="L122" s="35"/>
      <c r="M122" s="36"/>
      <c r="N122" s="38"/>
      <c r="Q122" s="76">
        <f t="shared" si="37"/>
        <v>1338660</v>
      </c>
      <c r="R122" s="80">
        <f t="shared" si="38"/>
        <v>0</v>
      </c>
      <c r="S122" s="81"/>
      <c r="T122" s="81"/>
      <c r="U122" s="81"/>
    </row>
    <row r="123" spans="1:21" ht="75" outlineLevel="6" x14ac:dyDescent="0.25">
      <c r="A123" s="101">
        <f t="shared" si="39"/>
        <v>113</v>
      </c>
      <c r="B123" s="98" t="s">
        <v>619</v>
      </c>
      <c r="C123" s="99" t="s">
        <v>781</v>
      </c>
      <c r="D123" s="99" t="s">
        <v>224</v>
      </c>
      <c r="E123" s="98" t="s">
        <v>235</v>
      </c>
      <c r="F123" s="99"/>
      <c r="G123" s="98" t="s">
        <v>260</v>
      </c>
      <c r="H123" s="100">
        <f>H124+H137+H150+H155</f>
        <v>13088700</v>
      </c>
      <c r="I123" s="56">
        <f t="shared" ref="I123:J123" si="61">I124+I137+I150+I155</f>
        <v>13088700</v>
      </c>
      <c r="J123" s="56">
        <f t="shared" si="61"/>
        <v>13088700</v>
      </c>
      <c r="K123" s="35">
        <f>SUM(K124:K159)</f>
        <v>13088700</v>
      </c>
      <c r="L123" s="35">
        <f t="shared" ref="L123:P123" si="62">SUM(L124:L159)</f>
        <v>0</v>
      </c>
      <c r="M123" s="35">
        <f t="shared" si="62"/>
        <v>0</v>
      </c>
      <c r="N123" s="35">
        <f t="shared" si="62"/>
        <v>0</v>
      </c>
      <c r="O123" s="35">
        <f t="shared" si="62"/>
        <v>0</v>
      </c>
      <c r="P123" s="35">
        <f t="shared" si="62"/>
        <v>0</v>
      </c>
      <c r="Q123" s="76">
        <f t="shared" si="37"/>
        <v>39266100</v>
      </c>
      <c r="R123" s="80">
        <f t="shared" si="38"/>
        <v>0</v>
      </c>
      <c r="S123" s="81"/>
      <c r="T123" s="81"/>
      <c r="U123" s="81"/>
    </row>
    <row r="124" spans="1:21" ht="105" outlineLevel="7" x14ac:dyDescent="0.25">
      <c r="A124" s="101">
        <f t="shared" si="39"/>
        <v>114</v>
      </c>
      <c r="B124" s="103" t="s">
        <v>621</v>
      </c>
      <c r="C124" s="99" t="s">
        <v>782</v>
      </c>
      <c r="D124" s="99" t="s">
        <v>224</v>
      </c>
      <c r="E124" s="98" t="s">
        <v>235</v>
      </c>
      <c r="F124" s="99"/>
      <c r="G124" s="98" t="s">
        <v>260</v>
      </c>
      <c r="H124" s="100">
        <f>H126+H130+H134</f>
        <v>3308700</v>
      </c>
      <c r="I124" s="70">
        <f>I126+I130+I134</f>
        <v>3308700</v>
      </c>
      <c r="J124" s="56">
        <f>J126+J130+J134</f>
        <v>3308700</v>
      </c>
      <c r="K124" s="35"/>
      <c r="L124" s="35"/>
      <c r="M124" s="36"/>
      <c r="N124" s="37"/>
      <c r="Q124" s="76">
        <f t="shared" si="37"/>
        <v>9926100</v>
      </c>
      <c r="R124" s="80">
        <f t="shared" si="38"/>
        <v>0</v>
      </c>
      <c r="S124" s="81"/>
      <c r="T124" s="81"/>
      <c r="U124" s="81"/>
    </row>
    <row r="125" spans="1:21" ht="90" outlineLevel="4" x14ac:dyDescent="0.25">
      <c r="A125" s="101">
        <f t="shared" si="39"/>
        <v>115</v>
      </c>
      <c r="B125" s="103" t="s">
        <v>894</v>
      </c>
      <c r="C125" s="99" t="s">
        <v>782</v>
      </c>
      <c r="D125" s="99" t="s">
        <v>299</v>
      </c>
      <c r="E125" s="98" t="s">
        <v>235</v>
      </c>
      <c r="F125" s="99"/>
      <c r="G125" s="98" t="s">
        <v>260</v>
      </c>
      <c r="H125" s="100">
        <f>H126</f>
        <v>3069700</v>
      </c>
      <c r="I125" s="56">
        <f>I126</f>
        <v>3069700</v>
      </c>
      <c r="J125" s="56">
        <f>J126</f>
        <v>3069700</v>
      </c>
      <c r="K125" s="35"/>
      <c r="L125" s="35"/>
      <c r="M125" s="36"/>
      <c r="N125" s="37"/>
      <c r="Q125" s="76">
        <f t="shared" si="37"/>
        <v>9209100</v>
      </c>
      <c r="R125" s="80">
        <f t="shared" si="38"/>
        <v>0</v>
      </c>
      <c r="S125" s="81"/>
      <c r="T125" s="81"/>
      <c r="U125" s="81"/>
    </row>
    <row r="126" spans="1:21" ht="30" outlineLevel="5" x14ac:dyDescent="0.25">
      <c r="A126" s="101">
        <f t="shared" si="39"/>
        <v>116</v>
      </c>
      <c r="B126" s="98" t="s">
        <v>895</v>
      </c>
      <c r="C126" s="99" t="s">
        <v>782</v>
      </c>
      <c r="D126" s="99" t="s">
        <v>324</v>
      </c>
      <c r="E126" s="98" t="s">
        <v>235</v>
      </c>
      <c r="F126" s="99"/>
      <c r="G126" s="98" t="s">
        <v>260</v>
      </c>
      <c r="H126" s="100">
        <f>SUM(K126:N126)</f>
        <v>3069700</v>
      </c>
      <c r="I126" s="58">
        <v>3069700</v>
      </c>
      <c r="J126" s="58">
        <v>3069700</v>
      </c>
      <c r="K126" s="35">
        <v>3069700</v>
      </c>
      <c r="L126" s="35"/>
      <c r="M126" s="36"/>
      <c r="N126" s="38"/>
      <c r="Q126" s="76">
        <f t="shared" si="37"/>
        <v>9209100</v>
      </c>
      <c r="R126" s="80">
        <f t="shared" si="38"/>
        <v>0</v>
      </c>
      <c r="S126" s="81"/>
      <c r="T126" s="81"/>
      <c r="U126" s="81"/>
    </row>
    <row r="127" spans="1:21" ht="15" outlineLevel="5" x14ac:dyDescent="0.25">
      <c r="A127" s="101">
        <f t="shared" si="39"/>
        <v>117</v>
      </c>
      <c r="B127" s="98" t="s">
        <v>99</v>
      </c>
      <c r="C127" s="99" t="s">
        <v>782</v>
      </c>
      <c r="D127" s="99" t="s">
        <v>324</v>
      </c>
      <c r="E127" s="98"/>
      <c r="F127" s="99" t="s">
        <v>100</v>
      </c>
      <c r="G127" s="98"/>
      <c r="H127" s="100">
        <f>H126</f>
        <v>3069700</v>
      </c>
      <c r="I127" s="56">
        <f t="shared" ref="I127:J127" si="63">I126</f>
        <v>3069700</v>
      </c>
      <c r="J127" s="56">
        <f t="shared" si="63"/>
        <v>3069700</v>
      </c>
      <c r="K127" s="35"/>
      <c r="L127" s="35"/>
      <c r="M127" s="36"/>
      <c r="N127" s="38"/>
      <c r="Q127" s="76">
        <f t="shared" si="37"/>
        <v>9209100</v>
      </c>
      <c r="R127" s="80">
        <f t="shared" si="38"/>
        <v>0</v>
      </c>
      <c r="S127" s="81"/>
      <c r="T127" s="81"/>
      <c r="U127" s="81"/>
    </row>
    <row r="128" spans="1:21" ht="15" outlineLevel="5" x14ac:dyDescent="0.25">
      <c r="A128" s="101">
        <f t="shared" si="39"/>
        <v>118</v>
      </c>
      <c r="B128" s="98" t="s">
        <v>120</v>
      </c>
      <c r="C128" s="99" t="s">
        <v>782</v>
      </c>
      <c r="D128" s="99" t="s">
        <v>324</v>
      </c>
      <c r="E128" s="98"/>
      <c r="F128" s="99" t="s">
        <v>121</v>
      </c>
      <c r="G128" s="98"/>
      <c r="H128" s="100">
        <f>H126</f>
        <v>3069700</v>
      </c>
      <c r="I128" s="56">
        <f t="shared" ref="I128:J128" si="64">I126</f>
        <v>3069700</v>
      </c>
      <c r="J128" s="56">
        <f t="shared" si="64"/>
        <v>3069700</v>
      </c>
      <c r="K128" s="35"/>
      <c r="L128" s="35"/>
      <c r="M128" s="36"/>
      <c r="N128" s="38"/>
      <c r="Q128" s="76">
        <f t="shared" si="37"/>
        <v>9209100</v>
      </c>
      <c r="R128" s="80">
        <f t="shared" si="38"/>
        <v>0</v>
      </c>
      <c r="S128" s="81"/>
      <c r="T128" s="81"/>
      <c r="U128" s="81"/>
    </row>
    <row r="129" spans="1:21" ht="45" outlineLevel="6" x14ac:dyDescent="0.25">
      <c r="A129" s="101">
        <f t="shared" si="39"/>
        <v>119</v>
      </c>
      <c r="B129" s="98" t="s">
        <v>896</v>
      </c>
      <c r="C129" s="99" t="s">
        <v>782</v>
      </c>
      <c r="D129" s="99" t="s">
        <v>423</v>
      </c>
      <c r="E129" s="98" t="s">
        <v>235</v>
      </c>
      <c r="F129" s="99"/>
      <c r="G129" s="98" t="s">
        <v>260</v>
      </c>
      <c r="H129" s="100">
        <f>H130</f>
        <v>236000</v>
      </c>
      <c r="I129" s="56">
        <f>I130</f>
        <v>236000</v>
      </c>
      <c r="J129" s="56">
        <f>J130</f>
        <v>236000</v>
      </c>
      <c r="K129" s="35"/>
      <c r="L129" s="35"/>
      <c r="M129" s="36"/>
      <c r="N129" s="38"/>
      <c r="Q129" s="76">
        <f t="shared" si="37"/>
        <v>708000</v>
      </c>
      <c r="R129" s="80">
        <f t="shared" si="38"/>
        <v>0</v>
      </c>
      <c r="S129" s="81"/>
      <c r="T129" s="81"/>
      <c r="U129" s="81"/>
    </row>
    <row r="130" spans="1:21" ht="45" outlineLevel="6" x14ac:dyDescent="0.25">
      <c r="A130" s="101">
        <f t="shared" si="39"/>
        <v>120</v>
      </c>
      <c r="B130" s="98" t="s">
        <v>897</v>
      </c>
      <c r="C130" s="99" t="s">
        <v>782</v>
      </c>
      <c r="D130" s="99" t="s">
        <v>476</v>
      </c>
      <c r="E130" s="98" t="s">
        <v>235</v>
      </c>
      <c r="F130" s="99"/>
      <c r="G130" s="98" t="s">
        <v>260</v>
      </c>
      <c r="H130" s="100">
        <f>SUM(K130:N130)</f>
        <v>236000</v>
      </c>
      <c r="I130" s="58">
        <v>236000</v>
      </c>
      <c r="J130" s="58">
        <v>236000</v>
      </c>
      <c r="K130" s="35">
        <v>236000</v>
      </c>
      <c r="L130" s="35"/>
      <c r="M130" s="36"/>
      <c r="N130" s="38"/>
      <c r="Q130" s="76">
        <f t="shared" si="37"/>
        <v>708000</v>
      </c>
      <c r="R130" s="80">
        <f t="shared" si="38"/>
        <v>0</v>
      </c>
      <c r="S130" s="81"/>
      <c r="T130" s="81"/>
      <c r="U130" s="81"/>
    </row>
    <row r="131" spans="1:21" ht="15" outlineLevel="6" x14ac:dyDescent="0.25">
      <c r="A131" s="101">
        <f t="shared" si="39"/>
        <v>121</v>
      </c>
      <c r="B131" s="98" t="s">
        <v>99</v>
      </c>
      <c r="C131" s="99" t="s">
        <v>782</v>
      </c>
      <c r="D131" s="99" t="s">
        <v>476</v>
      </c>
      <c r="E131" s="98"/>
      <c r="F131" s="99" t="s">
        <v>100</v>
      </c>
      <c r="G131" s="98"/>
      <c r="H131" s="100">
        <f>H130</f>
        <v>236000</v>
      </c>
      <c r="I131" s="56">
        <f t="shared" ref="I131:J131" si="65">I130</f>
        <v>236000</v>
      </c>
      <c r="J131" s="56">
        <f t="shared" si="65"/>
        <v>236000</v>
      </c>
      <c r="K131" s="35"/>
      <c r="L131" s="35"/>
      <c r="M131" s="36"/>
      <c r="N131" s="38"/>
      <c r="Q131" s="76">
        <f t="shared" si="37"/>
        <v>708000</v>
      </c>
      <c r="R131" s="80">
        <f t="shared" si="38"/>
        <v>0</v>
      </c>
      <c r="S131" s="81"/>
      <c r="T131" s="81"/>
      <c r="U131" s="81"/>
    </row>
    <row r="132" spans="1:21" ht="15" outlineLevel="6" x14ac:dyDescent="0.25">
      <c r="A132" s="101">
        <f t="shared" si="39"/>
        <v>122</v>
      </c>
      <c r="B132" s="98" t="s">
        <v>120</v>
      </c>
      <c r="C132" s="99" t="s">
        <v>782</v>
      </c>
      <c r="D132" s="99" t="s">
        <v>476</v>
      </c>
      <c r="E132" s="98"/>
      <c r="F132" s="99" t="s">
        <v>121</v>
      </c>
      <c r="G132" s="98"/>
      <c r="H132" s="100">
        <f>H130</f>
        <v>236000</v>
      </c>
      <c r="I132" s="56">
        <f t="shared" ref="I132:J132" si="66">I130</f>
        <v>236000</v>
      </c>
      <c r="J132" s="56">
        <f t="shared" si="66"/>
        <v>236000</v>
      </c>
      <c r="K132" s="35"/>
      <c r="L132" s="35"/>
      <c r="M132" s="36"/>
      <c r="N132" s="38"/>
      <c r="Q132" s="76">
        <f t="shared" si="37"/>
        <v>708000</v>
      </c>
      <c r="R132" s="80">
        <f t="shared" si="38"/>
        <v>0</v>
      </c>
      <c r="S132" s="81"/>
      <c r="T132" s="81"/>
      <c r="U132" s="81"/>
    </row>
    <row r="133" spans="1:21" ht="15" outlineLevel="7" x14ac:dyDescent="0.25">
      <c r="A133" s="101">
        <f t="shared" si="39"/>
        <v>123</v>
      </c>
      <c r="B133" s="98" t="s">
        <v>899</v>
      </c>
      <c r="C133" s="99" t="s">
        <v>782</v>
      </c>
      <c r="D133" s="99" t="s">
        <v>900</v>
      </c>
      <c r="E133" s="98" t="s">
        <v>235</v>
      </c>
      <c r="F133" s="99"/>
      <c r="G133" s="98" t="s">
        <v>260</v>
      </c>
      <c r="H133" s="100">
        <f>H134</f>
        <v>3000</v>
      </c>
      <c r="I133" s="70">
        <f>I134</f>
        <v>3000</v>
      </c>
      <c r="J133" s="56">
        <f>J134</f>
        <v>3000</v>
      </c>
      <c r="K133" s="35"/>
      <c r="L133" s="35"/>
      <c r="M133" s="36"/>
      <c r="N133" s="38"/>
      <c r="Q133" s="76">
        <f t="shared" si="37"/>
        <v>9000</v>
      </c>
      <c r="R133" s="80">
        <f t="shared" si="38"/>
        <v>0</v>
      </c>
      <c r="S133" s="81"/>
      <c r="T133" s="81"/>
      <c r="U133" s="81"/>
    </row>
    <row r="134" spans="1:21" ht="15" outlineLevel="5" x14ac:dyDescent="0.25">
      <c r="A134" s="101">
        <f t="shared" si="39"/>
        <v>124</v>
      </c>
      <c r="B134" s="98" t="s">
        <v>901</v>
      </c>
      <c r="C134" s="99" t="s">
        <v>782</v>
      </c>
      <c r="D134" s="99" t="s">
        <v>902</v>
      </c>
      <c r="E134" s="98" t="s">
        <v>235</v>
      </c>
      <c r="F134" s="99"/>
      <c r="G134" s="98" t="s">
        <v>260</v>
      </c>
      <c r="H134" s="100">
        <f>SUM(K134:N134)</f>
        <v>3000</v>
      </c>
      <c r="I134" s="58">
        <v>3000</v>
      </c>
      <c r="J134" s="58">
        <v>3000</v>
      </c>
      <c r="K134" s="35">
        <v>3000</v>
      </c>
      <c r="L134" s="35"/>
      <c r="M134" s="36"/>
      <c r="N134" s="38"/>
      <c r="Q134" s="76">
        <f t="shared" si="37"/>
        <v>9000</v>
      </c>
      <c r="R134" s="80">
        <f t="shared" si="38"/>
        <v>0</v>
      </c>
      <c r="S134" s="81"/>
      <c r="T134" s="81"/>
      <c r="U134" s="81"/>
    </row>
    <row r="135" spans="1:21" ht="15" outlineLevel="5" x14ac:dyDescent="0.25">
      <c r="A135" s="101">
        <f t="shared" si="39"/>
        <v>125</v>
      </c>
      <c r="B135" s="98" t="s">
        <v>99</v>
      </c>
      <c r="C135" s="99" t="s">
        <v>782</v>
      </c>
      <c r="D135" s="99" t="s">
        <v>902</v>
      </c>
      <c r="E135" s="98"/>
      <c r="F135" s="99" t="s">
        <v>100</v>
      </c>
      <c r="G135" s="98"/>
      <c r="H135" s="100">
        <f>H134</f>
        <v>3000</v>
      </c>
      <c r="I135" s="56">
        <f t="shared" ref="I135:J135" si="67">I134</f>
        <v>3000</v>
      </c>
      <c r="J135" s="56">
        <f t="shared" si="67"/>
        <v>3000</v>
      </c>
      <c r="K135" s="35"/>
      <c r="L135" s="35"/>
      <c r="M135" s="36"/>
      <c r="N135" s="38"/>
      <c r="Q135" s="76">
        <f t="shared" si="37"/>
        <v>9000</v>
      </c>
      <c r="R135" s="80">
        <f t="shared" si="38"/>
        <v>0</v>
      </c>
      <c r="S135" s="81"/>
      <c r="T135" s="81"/>
      <c r="U135" s="81"/>
    </row>
    <row r="136" spans="1:21" ht="15" outlineLevel="5" x14ac:dyDescent="0.25">
      <c r="A136" s="101">
        <f t="shared" si="39"/>
        <v>126</v>
      </c>
      <c r="B136" s="98" t="s">
        <v>120</v>
      </c>
      <c r="C136" s="99" t="s">
        <v>782</v>
      </c>
      <c r="D136" s="99" t="s">
        <v>902</v>
      </c>
      <c r="E136" s="98"/>
      <c r="F136" s="99" t="s">
        <v>121</v>
      </c>
      <c r="G136" s="98"/>
      <c r="H136" s="100">
        <f>H134</f>
        <v>3000</v>
      </c>
      <c r="I136" s="56">
        <f t="shared" ref="I136:J136" si="68">I134</f>
        <v>3000</v>
      </c>
      <c r="J136" s="56">
        <f t="shared" si="68"/>
        <v>3000</v>
      </c>
      <c r="K136" s="35"/>
      <c r="L136" s="35"/>
      <c r="M136" s="36"/>
      <c r="N136" s="38"/>
      <c r="Q136" s="76">
        <f t="shared" si="37"/>
        <v>9000</v>
      </c>
      <c r="R136" s="80">
        <f t="shared" si="38"/>
        <v>0</v>
      </c>
      <c r="S136" s="81"/>
      <c r="T136" s="81"/>
      <c r="U136" s="81"/>
    </row>
    <row r="137" spans="1:21" ht="105" outlineLevel="6" x14ac:dyDescent="0.25">
      <c r="A137" s="101">
        <f t="shared" si="39"/>
        <v>127</v>
      </c>
      <c r="B137" s="98" t="s">
        <v>627</v>
      </c>
      <c r="C137" s="99" t="s">
        <v>783</v>
      </c>
      <c r="D137" s="99" t="s">
        <v>224</v>
      </c>
      <c r="E137" s="98" t="s">
        <v>235</v>
      </c>
      <c r="F137" s="99"/>
      <c r="G137" s="98" t="s">
        <v>260</v>
      </c>
      <c r="H137" s="100">
        <f>H139+H143+H147</f>
        <v>9586000</v>
      </c>
      <c r="I137" s="56">
        <f>I139+I143+I147</f>
        <v>9586000</v>
      </c>
      <c r="J137" s="56">
        <f>J139+J143+J147</f>
        <v>9586000</v>
      </c>
      <c r="K137" s="35"/>
      <c r="L137" s="35"/>
      <c r="M137" s="36"/>
      <c r="N137" s="37"/>
      <c r="Q137" s="76">
        <f t="shared" si="37"/>
        <v>28758000</v>
      </c>
      <c r="R137" s="80">
        <f t="shared" si="38"/>
        <v>0</v>
      </c>
      <c r="S137" s="81"/>
      <c r="T137" s="81"/>
      <c r="U137" s="81"/>
    </row>
    <row r="138" spans="1:21" ht="90" outlineLevel="6" x14ac:dyDescent="0.25">
      <c r="A138" s="101">
        <f t="shared" si="39"/>
        <v>128</v>
      </c>
      <c r="B138" s="98" t="s">
        <v>894</v>
      </c>
      <c r="C138" s="99" t="s">
        <v>783</v>
      </c>
      <c r="D138" s="99" t="s">
        <v>299</v>
      </c>
      <c r="E138" s="98" t="s">
        <v>235</v>
      </c>
      <c r="F138" s="99"/>
      <c r="G138" s="98" t="s">
        <v>260</v>
      </c>
      <c r="H138" s="100">
        <f>H139</f>
        <v>8470000</v>
      </c>
      <c r="I138" s="56">
        <f>I139</f>
        <v>8470000</v>
      </c>
      <c r="J138" s="56">
        <f>J139</f>
        <v>8470000</v>
      </c>
      <c r="K138" s="35"/>
      <c r="L138" s="35"/>
      <c r="M138" s="36"/>
      <c r="N138" s="37"/>
      <c r="Q138" s="76">
        <f t="shared" si="37"/>
        <v>25410000</v>
      </c>
      <c r="R138" s="80">
        <f t="shared" si="38"/>
        <v>0</v>
      </c>
      <c r="S138" s="81"/>
      <c r="T138" s="81"/>
      <c r="U138" s="81"/>
    </row>
    <row r="139" spans="1:21" ht="30" outlineLevel="7" x14ac:dyDescent="0.25">
      <c r="A139" s="101">
        <f t="shared" si="39"/>
        <v>129</v>
      </c>
      <c r="B139" s="98" t="s">
        <v>904</v>
      </c>
      <c r="C139" s="99" t="s">
        <v>783</v>
      </c>
      <c r="D139" s="99" t="s">
        <v>314</v>
      </c>
      <c r="E139" s="98" t="s">
        <v>235</v>
      </c>
      <c r="F139" s="99"/>
      <c r="G139" s="98" t="s">
        <v>260</v>
      </c>
      <c r="H139" s="100">
        <f>SUM(K139:N139)</f>
        <v>8470000</v>
      </c>
      <c r="I139" s="57">
        <v>8470000</v>
      </c>
      <c r="J139" s="58">
        <v>8470000</v>
      </c>
      <c r="K139" s="35">
        <v>8470000</v>
      </c>
      <c r="L139" s="35"/>
      <c r="M139" s="36"/>
      <c r="N139" s="38"/>
      <c r="Q139" s="76">
        <f t="shared" si="37"/>
        <v>25410000</v>
      </c>
      <c r="R139" s="80">
        <f t="shared" si="38"/>
        <v>0</v>
      </c>
      <c r="S139" s="81"/>
      <c r="T139" s="81"/>
      <c r="U139" s="81"/>
    </row>
    <row r="140" spans="1:21" ht="15" outlineLevel="7" x14ac:dyDescent="0.25">
      <c r="A140" s="101">
        <f t="shared" si="39"/>
        <v>130</v>
      </c>
      <c r="B140" s="98" t="s">
        <v>99</v>
      </c>
      <c r="C140" s="99" t="s">
        <v>783</v>
      </c>
      <c r="D140" s="99" t="s">
        <v>314</v>
      </c>
      <c r="E140" s="98"/>
      <c r="F140" s="99" t="s">
        <v>100</v>
      </c>
      <c r="G140" s="98"/>
      <c r="H140" s="100">
        <f>H139</f>
        <v>8470000</v>
      </c>
      <c r="I140" s="56">
        <f t="shared" ref="I140:J140" si="69">I139</f>
        <v>8470000</v>
      </c>
      <c r="J140" s="56">
        <f t="shared" si="69"/>
        <v>8470000</v>
      </c>
      <c r="K140" s="35"/>
      <c r="L140" s="35"/>
      <c r="M140" s="36"/>
      <c r="N140" s="38"/>
      <c r="Q140" s="76">
        <f t="shared" ref="Q140:Q203" si="70">H140+I140+J140</f>
        <v>25410000</v>
      </c>
      <c r="R140" s="80">
        <f t="shared" ref="R140:R203" si="71">SUM(S140:U140)</f>
        <v>0</v>
      </c>
      <c r="S140" s="81"/>
      <c r="T140" s="81"/>
      <c r="U140" s="81"/>
    </row>
    <row r="141" spans="1:21" ht="15" outlineLevel="7" x14ac:dyDescent="0.25">
      <c r="A141" s="101">
        <f t="shared" ref="A141:A204" si="72">A140+1</f>
        <v>131</v>
      </c>
      <c r="B141" s="98" t="s">
        <v>120</v>
      </c>
      <c r="C141" s="99" t="s">
        <v>783</v>
      </c>
      <c r="D141" s="99" t="s">
        <v>314</v>
      </c>
      <c r="E141" s="98"/>
      <c r="F141" s="99" t="s">
        <v>121</v>
      </c>
      <c r="G141" s="98"/>
      <c r="H141" s="100">
        <f>H139</f>
        <v>8470000</v>
      </c>
      <c r="I141" s="56">
        <f t="shared" ref="I141:J141" si="73">I139</f>
        <v>8470000</v>
      </c>
      <c r="J141" s="56">
        <f t="shared" si="73"/>
        <v>8470000</v>
      </c>
      <c r="K141" s="35"/>
      <c r="L141" s="35"/>
      <c r="M141" s="36"/>
      <c r="N141" s="38"/>
      <c r="Q141" s="76">
        <f t="shared" si="70"/>
        <v>25410000</v>
      </c>
      <c r="R141" s="80">
        <f t="shared" si="71"/>
        <v>0</v>
      </c>
      <c r="S141" s="81"/>
      <c r="T141" s="81"/>
      <c r="U141" s="81"/>
    </row>
    <row r="142" spans="1:21" ht="45" outlineLevel="7" x14ac:dyDescent="0.25">
      <c r="A142" s="101">
        <f t="shared" si="72"/>
        <v>132</v>
      </c>
      <c r="B142" s="98" t="s">
        <v>896</v>
      </c>
      <c r="C142" s="99" t="s">
        <v>783</v>
      </c>
      <c r="D142" s="99" t="s">
        <v>423</v>
      </c>
      <c r="E142" s="98" t="s">
        <v>235</v>
      </c>
      <c r="F142" s="99"/>
      <c r="G142" s="98" t="s">
        <v>260</v>
      </c>
      <c r="H142" s="100">
        <f>H143</f>
        <v>1111000</v>
      </c>
      <c r="I142" s="56">
        <f>I143</f>
        <v>1111000</v>
      </c>
      <c r="J142" s="56">
        <f>J143</f>
        <v>1111000</v>
      </c>
      <c r="K142" s="35"/>
      <c r="L142" s="35"/>
      <c r="M142" s="36"/>
      <c r="N142" s="38"/>
      <c r="Q142" s="76">
        <f t="shared" si="70"/>
        <v>3333000</v>
      </c>
      <c r="R142" s="80">
        <f t="shared" si="71"/>
        <v>0</v>
      </c>
      <c r="S142" s="81"/>
      <c r="T142" s="81"/>
      <c r="U142" s="81"/>
    </row>
    <row r="143" spans="1:21" ht="45" outlineLevel="7" x14ac:dyDescent="0.25">
      <c r="A143" s="101">
        <f t="shared" si="72"/>
        <v>133</v>
      </c>
      <c r="B143" s="98" t="s">
        <v>897</v>
      </c>
      <c r="C143" s="99" t="s">
        <v>783</v>
      </c>
      <c r="D143" s="99" t="s">
        <v>476</v>
      </c>
      <c r="E143" s="98" t="s">
        <v>235</v>
      </c>
      <c r="F143" s="99"/>
      <c r="G143" s="98" t="s">
        <v>260</v>
      </c>
      <c r="H143" s="100">
        <f>SUM(K143:N143)</f>
        <v>1111000</v>
      </c>
      <c r="I143" s="57">
        <v>1111000</v>
      </c>
      <c r="J143" s="58">
        <v>1111000</v>
      </c>
      <c r="K143" s="35">
        <v>1111000</v>
      </c>
      <c r="L143" s="35"/>
      <c r="M143" s="36"/>
      <c r="N143" s="38"/>
      <c r="Q143" s="76">
        <f t="shared" si="70"/>
        <v>3333000</v>
      </c>
      <c r="R143" s="80">
        <f t="shared" si="71"/>
        <v>0</v>
      </c>
      <c r="S143" s="81"/>
      <c r="T143" s="81"/>
      <c r="U143" s="81"/>
    </row>
    <row r="144" spans="1:21" ht="15" outlineLevel="7" x14ac:dyDescent="0.25">
      <c r="A144" s="101">
        <f t="shared" si="72"/>
        <v>134</v>
      </c>
      <c r="B144" s="98" t="s">
        <v>99</v>
      </c>
      <c r="C144" s="99" t="s">
        <v>783</v>
      </c>
      <c r="D144" s="99" t="s">
        <v>476</v>
      </c>
      <c r="E144" s="98"/>
      <c r="F144" s="99" t="s">
        <v>100</v>
      </c>
      <c r="G144" s="98"/>
      <c r="H144" s="100">
        <f>H143</f>
        <v>1111000</v>
      </c>
      <c r="I144" s="56">
        <f t="shared" ref="I144:J144" si="74">I143</f>
        <v>1111000</v>
      </c>
      <c r="J144" s="56">
        <f t="shared" si="74"/>
        <v>1111000</v>
      </c>
      <c r="K144" s="35"/>
      <c r="L144" s="35"/>
      <c r="M144" s="36"/>
      <c r="N144" s="38"/>
      <c r="Q144" s="76">
        <f t="shared" si="70"/>
        <v>3333000</v>
      </c>
      <c r="R144" s="80">
        <f t="shared" si="71"/>
        <v>0</v>
      </c>
      <c r="S144" s="81"/>
      <c r="T144" s="81"/>
      <c r="U144" s="81"/>
    </row>
    <row r="145" spans="1:21" ht="15" outlineLevel="7" x14ac:dyDescent="0.25">
      <c r="A145" s="101">
        <f t="shared" si="72"/>
        <v>135</v>
      </c>
      <c r="B145" s="98" t="s">
        <v>120</v>
      </c>
      <c r="C145" s="99" t="s">
        <v>783</v>
      </c>
      <c r="D145" s="99" t="s">
        <v>476</v>
      </c>
      <c r="E145" s="98"/>
      <c r="F145" s="99" t="s">
        <v>121</v>
      </c>
      <c r="G145" s="98"/>
      <c r="H145" s="100">
        <f>H143</f>
        <v>1111000</v>
      </c>
      <c r="I145" s="56">
        <f t="shared" ref="I145:J145" si="75">I143</f>
        <v>1111000</v>
      </c>
      <c r="J145" s="56">
        <f t="shared" si="75"/>
        <v>1111000</v>
      </c>
      <c r="K145" s="35"/>
      <c r="L145" s="35"/>
      <c r="M145" s="36"/>
      <c r="N145" s="38"/>
      <c r="Q145" s="76">
        <f t="shared" si="70"/>
        <v>3333000</v>
      </c>
      <c r="R145" s="80">
        <f t="shared" si="71"/>
        <v>0</v>
      </c>
      <c r="S145" s="81"/>
      <c r="T145" s="81"/>
      <c r="U145" s="81"/>
    </row>
    <row r="146" spans="1:21" ht="15" outlineLevel="4" x14ac:dyDescent="0.25">
      <c r="A146" s="101">
        <f t="shared" si="72"/>
        <v>136</v>
      </c>
      <c r="B146" s="98" t="s">
        <v>899</v>
      </c>
      <c r="C146" s="99" t="s">
        <v>783</v>
      </c>
      <c r="D146" s="99" t="s">
        <v>900</v>
      </c>
      <c r="E146" s="98" t="s">
        <v>235</v>
      </c>
      <c r="F146" s="99"/>
      <c r="G146" s="98" t="s">
        <v>260</v>
      </c>
      <c r="H146" s="100">
        <f>H147</f>
        <v>5000</v>
      </c>
      <c r="I146" s="56">
        <f>I147</f>
        <v>5000</v>
      </c>
      <c r="J146" s="56">
        <f>J147</f>
        <v>5000</v>
      </c>
      <c r="K146" s="35"/>
      <c r="L146" s="35"/>
      <c r="M146" s="36"/>
      <c r="N146" s="38"/>
      <c r="Q146" s="76">
        <f t="shared" si="70"/>
        <v>15000</v>
      </c>
      <c r="R146" s="80">
        <f t="shared" si="71"/>
        <v>0</v>
      </c>
      <c r="S146" s="81"/>
      <c r="T146" s="81"/>
      <c r="U146" s="81"/>
    </row>
    <row r="147" spans="1:21" ht="15" outlineLevel="5" x14ac:dyDescent="0.25">
      <c r="A147" s="101">
        <f t="shared" si="72"/>
        <v>137</v>
      </c>
      <c r="B147" s="98" t="s">
        <v>901</v>
      </c>
      <c r="C147" s="99" t="s">
        <v>783</v>
      </c>
      <c r="D147" s="99" t="s">
        <v>902</v>
      </c>
      <c r="E147" s="98" t="s">
        <v>235</v>
      </c>
      <c r="F147" s="99"/>
      <c r="G147" s="98" t="s">
        <v>260</v>
      </c>
      <c r="H147" s="100">
        <f>SUM(K147:N147)</f>
        <v>5000</v>
      </c>
      <c r="I147" s="58">
        <v>5000</v>
      </c>
      <c r="J147" s="58">
        <v>5000</v>
      </c>
      <c r="K147" s="35">
        <v>5000</v>
      </c>
      <c r="L147" s="35"/>
      <c r="M147" s="36"/>
      <c r="N147" s="38"/>
      <c r="Q147" s="76">
        <f t="shared" si="70"/>
        <v>15000</v>
      </c>
      <c r="R147" s="80">
        <f t="shared" si="71"/>
        <v>0</v>
      </c>
      <c r="S147" s="81"/>
      <c r="T147" s="81"/>
      <c r="U147" s="81"/>
    </row>
    <row r="148" spans="1:21" ht="15" outlineLevel="5" x14ac:dyDescent="0.25">
      <c r="A148" s="101">
        <f t="shared" si="72"/>
        <v>138</v>
      </c>
      <c r="B148" s="98" t="s">
        <v>99</v>
      </c>
      <c r="C148" s="99" t="s">
        <v>783</v>
      </c>
      <c r="D148" s="99" t="s">
        <v>902</v>
      </c>
      <c r="E148" s="98"/>
      <c r="F148" s="99" t="s">
        <v>100</v>
      </c>
      <c r="G148" s="98"/>
      <c r="H148" s="100">
        <f>H147</f>
        <v>5000</v>
      </c>
      <c r="I148" s="56">
        <f t="shared" ref="I148:J148" si="76">I147</f>
        <v>5000</v>
      </c>
      <c r="J148" s="56">
        <f t="shared" si="76"/>
        <v>5000</v>
      </c>
      <c r="K148" s="35"/>
      <c r="L148" s="35"/>
      <c r="M148" s="36"/>
      <c r="N148" s="38"/>
      <c r="Q148" s="76">
        <f t="shared" si="70"/>
        <v>15000</v>
      </c>
      <c r="R148" s="80">
        <f t="shared" si="71"/>
        <v>0</v>
      </c>
      <c r="S148" s="81"/>
      <c r="T148" s="81"/>
      <c r="U148" s="81"/>
    </row>
    <row r="149" spans="1:21" ht="15" outlineLevel="5" x14ac:dyDescent="0.25">
      <c r="A149" s="101">
        <f t="shared" si="72"/>
        <v>139</v>
      </c>
      <c r="B149" s="98" t="s">
        <v>120</v>
      </c>
      <c r="C149" s="99" t="s">
        <v>783</v>
      </c>
      <c r="D149" s="99" t="s">
        <v>902</v>
      </c>
      <c r="E149" s="98"/>
      <c r="F149" s="99" t="s">
        <v>121</v>
      </c>
      <c r="G149" s="98"/>
      <c r="H149" s="100">
        <f>H147</f>
        <v>5000</v>
      </c>
      <c r="I149" s="56">
        <f t="shared" ref="I149:J149" si="77">I147</f>
        <v>5000</v>
      </c>
      <c r="J149" s="56">
        <f t="shared" si="77"/>
        <v>5000</v>
      </c>
      <c r="K149" s="35"/>
      <c r="L149" s="35"/>
      <c r="M149" s="36"/>
      <c r="N149" s="38"/>
      <c r="Q149" s="76">
        <f t="shared" si="70"/>
        <v>15000</v>
      </c>
      <c r="R149" s="80">
        <f t="shared" si="71"/>
        <v>0</v>
      </c>
      <c r="S149" s="81"/>
      <c r="T149" s="81"/>
      <c r="U149" s="81"/>
    </row>
    <row r="150" spans="1:21" ht="150" outlineLevel="6" x14ac:dyDescent="0.25">
      <c r="A150" s="101">
        <f t="shared" si="72"/>
        <v>140</v>
      </c>
      <c r="B150" s="103" t="s">
        <v>633</v>
      </c>
      <c r="C150" s="99" t="s">
        <v>784</v>
      </c>
      <c r="D150" s="99" t="s">
        <v>224</v>
      </c>
      <c r="E150" s="98" t="s">
        <v>235</v>
      </c>
      <c r="F150" s="99"/>
      <c r="G150" s="98" t="s">
        <v>260</v>
      </c>
      <c r="H150" s="100">
        <f>H152</f>
        <v>124000</v>
      </c>
      <c r="I150" s="64">
        <f>I152</f>
        <v>124000</v>
      </c>
      <c r="J150" s="64">
        <f>J152</f>
        <v>124000</v>
      </c>
      <c r="K150" s="35"/>
      <c r="L150" s="35"/>
      <c r="M150" s="36"/>
      <c r="N150" s="37"/>
      <c r="Q150" s="76">
        <f t="shared" si="70"/>
        <v>372000</v>
      </c>
      <c r="R150" s="80">
        <f t="shared" si="71"/>
        <v>0</v>
      </c>
      <c r="S150" s="81"/>
      <c r="T150" s="81"/>
      <c r="U150" s="81"/>
    </row>
    <row r="151" spans="1:21" ht="90" outlineLevel="6" x14ac:dyDescent="0.25">
      <c r="A151" s="101">
        <f t="shared" si="72"/>
        <v>141</v>
      </c>
      <c r="B151" s="103" t="s">
        <v>894</v>
      </c>
      <c r="C151" s="99" t="s">
        <v>784</v>
      </c>
      <c r="D151" s="99" t="s">
        <v>299</v>
      </c>
      <c r="E151" s="98" t="s">
        <v>235</v>
      </c>
      <c r="F151" s="99"/>
      <c r="G151" s="98" t="s">
        <v>260</v>
      </c>
      <c r="H151" s="100">
        <f>H152</f>
        <v>124000</v>
      </c>
      <c r="I151" s="56">
        <f>I152</f>
        <v>124000</v>
      </c>
      <c r="J151" s="56">
        <f>J152</f>
        <v>124000</v>
      </c>
      <c r="K151" s="35"/>
      <c r="L151" s="35"/>
      <c r="M151" s="36"/>
      <c r="N151" s="37"/>
      <c r="Q151" s="76">
        <f t="shared" si="70"/>
        <v>372000</v>
      </c>
      <c r="R151" s="80">
        <f t="shared" si="71"/>
        <v>0</v>
      </c>
      <c r="S151" s="81"/>
      <c r="T151" s="81"/>
      <c r="U151" s="81"/>
    </row>
    <row r="152" spans="1:21" ht="30" outlineLevel="7" x14ac:dyDescent="0.25">
      <c r="A152" s="101">
        <f t="shared" si="72"/>
        <v>142</v>
      </c>
      <c r="B152" s="98" t="s">
        <v>904</v>
      </c>
      <c r="C152" s="99" t="s">
        <v>784</v>
      </c>
      <c r="D152" s="99" t="s">
        <v>314</v>
      </c>
      <c r="E152" s="98" t="s">
        <v>235</v>
      </c>
      <c r="F152" s="99"/>
      <c r="G152" s="98" t="s">
        <v>260</v>
      </c>
      <c r="H152" s="100">
        <f>SUM(K152:N152)</f>
        <v>124000</v>
      </c>
      <c r="I152" s="57">
        <v>124000</v>
      </c>
      <c r="J152" s="58">
        <v>124000</v>
      </c>
      <c r="K152" s="35">
        <v>124000</v>
      </c>
      <c r="L152" s="35"/>
      <c r="M152" s="36"/>
      <c r="N152" s="38"/>
      <c r="Q152" s="76">
        <f t="shared" si="70"/>
        <v>372000</v>
      </c>
      <c r="R152" s="80">
        <f t="shared" si="71"/>
        <v>0</v>
      </c>
      <c r="S152" s="81"/>
      <c r="T152" s="81"/>
      <c r="U152" s="81"/>
    </row>
    <row r="153" spans="1:21" ht="15" outlineLevel="7" x14ac:dyDescent="0.25">
      <c r="A153" s="101">
        <f t="shared" si="72"/>
        <v>143</v>
      </c>
      <c r="B153" s="98" t="s">
        <v>99</v>
      </c>
      <c r="C153" s="99" t="s">
        <v>784</v>
      </c>
      <c r="D153" s="99" t="s">
        <v>314</v>
      </c>
      <c r="E153" s="98"/>
      <c r="F153" s="99" t="s">
        <v>100</v>
      </c>
      <c r="G153" s="98"/>
      <c r="H153" s="100">
        <f>H152</f>
        <v>124000</v>
      </c>
      <c r="I153" s="56">
        <f t="shared" ref="I153:J153" si="78">I152</f>
        <v>124000</v>
      </c>
      <c r="J153" s="56">
        <f t="shared" si="78"/>
        <v>124000</v>
      </c>
      <c r="K153" s="35"/>
      <c r="L153" s="35"/>
      <c r="M153" s="36"/>
      <c r="N153" s="38"/>
      <c r="Q153" s="76">
        <f t="shared" si="70"/>
        <v>372000</v>
      </c>
      <c r="R153" s="80">
        <f t="shared" si="71"/>
        <v>0</v>
      </c>
      <c r="S153" s="81"/>
      <c r="T153" s="81"/>
      <c r="U153" s="81"/>
    </row>
    <row r="154" spans="1:21" ht="15" outlineLevel="7" x14ac:dyDescent="0.25">
      <c r="A154" s="101">
        <f t="shared" si="72"/>
        <v>144</v>
      </c>
      <c r="B154" s="98" t="s">
        <v>120</v>
      </c>
      <c r="C154" s="99" t="s">
        <v>784</v>
      </c>
      <c r="D154" s="99" t="s">
        <v>314</v>
      </c>
      <c r="E154" s="98"/>
      <c r="F154" s="99" t="s">
        <v>121</v>
      </c>
      <c r="G154" s="98"/>
      <c r="H154" s="100">
        <f>H152</f>
        <v>124000</v>
      </c>
      <c r="I154" s="56">
        <f t="shared" ref="I154:J154" si="79">I152</f>
        <v>124000</v>
      </c>
      <c r="J154" s="56">
        <f t="shared" si="79"/>
        <v>124000</v>
      </c>
      <c r="K154" s="35"/>
      <c r="L154" s="35"/>
      <c r="M154" s="36"/>
      <c r="N154" s="38"/>
      <c r="Q154" s="76">
        <f t="shared" si="70"/>
        <v>372000</v>
      </c>
      <c r="R154" s="80">
        <f t="shared" si="71"/>
        <v>0</v>
      </c>
      <c r="S154" s="81"/>
      <c r="T154" s="81"/>
      <c r="U154" s="81"/>
    </row>
    <row r="155" spans="1:21" ht="105" outlineLevel="4" x14ac:dyDescent="0.25">
      <c r="A155" s="101">
        <f t="shared" si="72"/>
        <v>145</v>
      </c>
      <c r="B155" s="98" t="s">
        <v>636</v>
      </c>
      <c r="C155" s="99" t="s">
        <v>785</v>
      </c>
      <c r="D155" s="99" t="s">
        <v>224</v>
      </c>
      <c r="E155" s="98" t="s">
        <v>235</v>
      </c>
      <c r="F155" s="99"/>
      <c r="G155" s="98" t="s">
        <v>260</v>
      </c>
      <c r="H155" s="100">
        <f>H157</f>
        <v>70000</v>
      </c>
      <c r="I155" s="64">
        <f>I157</f>
        <v>70000</v>
      </c>
      <c r="J155" s="64">
        <f>J157</f>
        <v>70000</v>
      </c>
      <c r="K155" s="35"/>
      <c r="L155" s="35"/>
      <c r="M155" s="36"/>
      <c r="N155" s="37"/>
      <c r="Q155" s="76">
        <f t="shared" si="70"/>
        <v>210000</v>
      </c>
      <c r="R155" s="80">
        <f t="shared" si="71"/>
        <v>0</v>
      </c>
      <c r="S155" s="81"/>
      <c r="T155" s="81"/>
      <c r="U155" s="81"/>
    </row>
    <row r="156" spans="1:21" ht="45" outlineLevel="5" x14ac:dyDescent="0.25">
      <c r="A156" s="101">
        <f t="shared" si="72"/>
        <v>146</v>
      </c>
      <c r="B156" s="98" t="s">
        <v>896</v>
      </c>
      <c r="C156" s="99" t="s">
        <v>785</v>
      </c>
      <c r="D156" s="99" t="s">
        <v>423</v>
      </c>
      <c r="E156" s="98" t="s">
        <v>235</v>
      </c>
      <c r="F156" s="99"/>
      <c r="G156" s="98" t="s">
        <v>260</v>
      </c>
      <c r="H156" s="100">
        <f>H157</f>
        <v>70000</v>
      </c>
      <c r="I156" s="56">
        <f>I157</f>
        <v>70000</v>
      </c>
      <c r="J156" s="56">
        <f>J157</f>
        <v>70000</v>
      </c>
      <c r="K156" s="35"/>
      <c r="L156" s="35"/>
      <c r="M156" s="36"/>
      <c r="N156" s="37"/>
      <c r="Q156" s="76">
        <f t="shared" si="70"/>
        <v>210000</v>
      </c>
      <c r="R156" s="80">
        <f t="shared" si="71"/>
        <v>0</v>
      </c>
      <c r="S156" s="81"/>
      <c r="T156" s="81"/>
      <c r="U156" s="81"/>
    </row>
    <row r="157" spans="1:21" ht="45" outlineLevel="6" x14ac:dyDescent="0.25">
      <c r="A157" s="101">
        <f t="shared" si="72"/>
        <v>147</v>
      </c>
      <c r="B157" s="98" t="s">
        <v>897</v>
      </c>
      <c r="C157" s="99" t="s">
        <v>785</v>
      </c>
      <c r="D157" s="99" t="s">
        <v>476</v>
      </c>
      <c r="E157" s="98" t="s">
        <v>235</v>
      </c>
      <c r="F157" s="99"/>
      <c r="G157" s="98" t="s">
        <v>260</v>
      </c>
      <c r="H157" s="100">
        <f>SUM(K157:N157)</f>
        <v>70000</v>
      </c>
      <c r="I157" s="58">
        <v>70000</v>
      </c>
      <c r="J157" s="58">
        <v>70000</v>
      </c>
      <c r="K157" s="35">
        <v>70000</v>
      </c>
      <c r="L157" s="35"/>
      <c r="M157" s="36"/>
      <c r="N157" s="38"/>
      <c r="Q157" s="76">
        <f t="shared" si="70"/>
        <v>210000</v>
      </c>
      <c r="R157" s="80">
        <f t="shared" si="71"/>
        <v>0</v>
      </c>
      <c r="S157" s="81"/>
      <c r="T157" s="81"/>
      <c r="U157" s="81"/>
    </row>
    <row r="158" spans="1:21" ht="15" outlineLevel="6" x14ac:dyDescent="0.25">
      <c r="A158" s="101">
        <f t="shared" si="72"/>
        <v>148</v>
      </c>
      <c r="B158" s="98" t="s">
        <v>99</v>
      </c>
      <c r="C158" s="99" t="s">
        <v>785</v>
      </c>
      <c r="D158" s="99" t="s">
        <v>476</v>
      </c>
      <c r="E158" s="98"/>
      <c r="F158" s="99" t="s">
        <v>100</v>
      </c>
      <c r="G158" s="98"/>
      <c r="H158" s="100">
        <f>H157</f>
        <v>70000</v>
      </c>
      <c r="I158" s="56">
        <f t="shared" ref="I158:J158" si="80">I157</f>
        <v>70000</v>
      </c>
      <c r="J158" s="56">
        <f t="shared" si="80"/>
        <v>70000</v>
      </c>
      <c r="K158" s="35"/>
      <c r="L158" s="35"/>
      <c r="M158" s="36"/>
      <c r="N158" s="38"/>
      <c r="Q158" s="76">
        <f t="shared" si="70"/>
        <v>210000</v>
      </c>
      <c r="R158" s="80">
        <f t="shared" si="71"/>
        <v>0</v>
      </c>
      <c r="S158" s="81"/>
      <c r="T158" s="81"/>
      <c r="U158" s="81"/>
    </row>
    <row r="159" spans="1:21" ht="15" outlineLevel="6" x14ac:dyDescent="0.25">
      <c r="A159" s="101">
        <f t="shared" si="72"/>
        <v>149</v>
      </c>
      <c r="B159" s="98" t="s">
        <v>120</v>
      </c>
      <c r="C159" s="99" t="s">
        <v>785</v>
      </c>
      <c r="D159" s="99" t="s">
        <v>476</v>
      </c>
      <c r="E159" s="98"/>
      <c r="F159" s="99" t="s">
        <v>121</v>
      </c>
      <c r="G159" s="98"/>
      <c r="H159" s="100">
        <f>H157</f>
        <v>70000</v>
      </c>
      <c r="I159" s="56">
        <f t="shared" ref="I159:J159" si="81">I157</f>
        <v>70000</v>
      </c>
      <c r="J159" s="56">
        <f t="shared" si="81"/>
        <v>70000</v>
      </c>
      <c r="K159" s="35"/>
      <c r="L159" s="35"/>
      <c r="M159" s="36"/>
      <c r="N159" s="38"/>
      <c r="Q159" s="76">
        <f t="shared" si="70"/>
        <v>210000</v>
      </c>
      <c r="R159" s="80">
        <f t="shared" si="71"/>
        <v>0</v>
      </c>
      <c r="S159" s="81"/>
      <c r="T159" s="81"/>
      <c r="U159" s="81"/>
    </row>
    <row r="160" spans="1:21" ht="45" outlineLevel="6" x14ac:dyDescent="0.2">
      <c r="A160" s="101">
        <f t="shared" si="72"/>
        <v>150</v>
      </c>
      <c r="B160" s="98" t="s">
        <v>439</v>
      </c>
      <c r="C160" s="99" t="s">
        <v>786</v>
      </c>
      <c r="D160" s="99" t="s">
        <v>224</v>
      </c>
      <c r="E160" s="98" t="s">
        <v>40</v>
      </c>
      <c r="F160" s="99"/>
      <c r="G160" s="98" t="s">
        <v>226</v>
      </c>
      <c r="H160" s="100">
        <f>H161+H167++H173+H179</f>
        <v>22530300</v>
      </c>
      <c r="I160" s="56">
        <f t="shared" ref="I160:J160" si="82">I161+I167++I173+I179</f>
        <v>22530300</v>
      </c>
      <c r="J160" s="56">
        <f t="shared" si="82"/>
        <v>22530300</v>
      </c>
      <c r="K160" s="35">
        <f>SUM(K161:K188)</f>
        <v>761100</v>
      </c>
      <c r="L160" s="35">
        <f t="shared" ref="L160:U160" si="83">SUM(L161:L188)</f>
        <v>0</v>
      </c>
      <c r="M160" s="35">
        <f t="shared" si="83"/>
        <v>0</v>
      </c>
      <c r="N160" s="35">
        <f t="shared" si="83"/>
        <v>21769200</v>
      </c>
      <c r="O160" s="35">
        <f t="shared" si="83"/>
        <v>21769200</v>
      </c>
      <c r="P160" s="35">
        <f t="shared" si="83"/>
        <v>21769200</v>
      </c>
      <c r="Q160" s="76">
        <f t="shared" si="70"/>
        <v>67590900</v>
      </c>
      <c r="R160" s="35">
        <f t="shared" si="83"/>
        <v>300000</v>
      </c>
      <c r="S160" s="35">
        <f t="shared" si="83"/>
        <v>100000</v>
      </c>
      <c r="T160" s="35">
        <f t="shared" si="83"/>
        <v>100000</v>
      </c>
      <c r="U160" s="35">
        <f t="shared" si="83"/>
        <v>100000</v>
      </c>
    </row>
    <row r="161" spans="1:21" ht="90" outlineLevel="6" x14ac:dyDescent="0.25">
      <c r="A161" s="101">
        <f t="shared" si="72"/>
        <v>151</v>
      </c>
      <c r="B161" s="98" t="s">
        <v>441</v>
      </c>
      <c r="C161" s="99" t="s">
        <v>787</v>
      </c>
      <c r="D161" s="99" t="s">
        <v>224</v>
      </c>
      <c r="E161" s="98" t="s">
        <v>40</v>
      </c>
      <c r="F161" s="99"/>
      <c r="G161" s="98" t="s">
        <v>226</v>
      </c>
      <c r="H161" s="100">
        <f>H162</f>
        <v>761100</v>
      </c>
      <c r="I161" s="64">
        <f>I162</f>
        <v>761100</v>
      </c>
      <c r="J161" s="64">
        <f>J162</f>
        <v>761100</v>
      </c>
      <c r="K161" s="35"/>
      <c r="L161" s="35"/>
      <c r="M161" s="36"/>
      <c r="N161" s="37"/>
      <c r="Q161" s="76">
        <f t="shared" si="70"/>
        <v>2283300</v>
      </c>
      <c r="R161" s="80">
        <f t="shared" si="71"/>
        <v>0</v>
      </c>
      <c r="S161" s="81"/>
      <c r="T161" s="81"/>
      <c r="U161" s="81"/>
    </row>
    <row r="162" spans="1:21" ht="105" outlineLevel="6" x14ac:dyDescent="0.25">
      <c r="A162" s="101">
        <f t="shared" si="72"/>
        <v>152</v>
      </c>
      <c r="B162" s="98" t="s">
        <v>443</v>
      </c>
      <c r="C162" s="99" t="s">
        <v>788</v>
      </c>
      <c r="D162" s="99" t="s">
        <v>224</v>
      </c>
      <c r="E162" s="98" t="s">
        <v>40</v>
      </c>
      <c r="F162" s="99"/>
      <c r="G162" s="98" t="s">
        <v>226</v>
      </c>
      <c r="H162" s="100">
        <f>H164</f>
        <v>761100</v>
      </c>
      <c r="I162" s="64">
        <f>I164</f>
        <v>761100</v>
      </c>
      <c r="J162" s="64">
        <f>J164</f>
        <v>761100</v>
      </c>
      <c r="K162" s="35"/>
      <c r="L162" s="35"/>
      <c r="M162" s="36"/>
      <c r="N162" s="37"/>
      <c r="Q162" s="76">
        <f t="shared" si="70"/>
        <v>2283300</v>
      </c>
      <c r="R162" s="80">
        <f t="shared" si="71"/>
        <v>0</v>
      </c>
      <c r="S162" s="81"/>
      <c r="T162" s="81"/>
      <c r="U162" s="81"/>
    </row>
    <row r="163" spans="1:21" ht="30" outlineLevel="7" x14ac:dyDescent="0.25">
      <c r="A163" s="101">
        <f t="shared" si="72"/>
        <v>153</v>
      </c>
      <c r="B163" s="98" t="s">
        <v>898</v>
      </c>
      <c r="C163" s="99" t="s">
        <v>788</v>
      </c>
      <c r="D163" s="99" t="s">
        <v>554</v>
      </c>
      <c r="E163" s="98" t="s">
        <v>40</v>
      </c>
      <c r="F163" s="99"/>
      <c r="G163" s="98" t="s">
        <v>226</v>
      </c>
      <c r="H163" s="100">
        <f>H164</f>
        <v>761100</v>
      </c>
      <c r="I163" s="70">
        <f>I164</f>
        <v>761100</v>
      </c>
      <c r="J163" s="56">
        <f>J164</f>
        <v>761100</v>
      </c>
      <c r="K163" s="35"/>
      <c r="L163" s="35"/>
      <c r="M163" s="36"/>
      <c r="N163" s="37"/>
      <c r="Q163" s="76">
        <f t="shared" si="70"/>
        <v>2283300</v>
      </c>
      <c r="R163" s="80">
        <f t="shared" si="71"/>
        <v>0</v>
      </c>
      <c r="S163" s="81"/>
      <c r="T163" s="81"/>
      <c r="U163" s="81"/>
    </row>
    <row r="164" spans="1:21" s="49" customFormat="1" ht="30" outlineLevel="4" x14ac:dyDescent="0.25">
      <c r="A164" s="101">
        <f t="shared" si="72"/>
        <v>154</v>
      </c>
      <c r="B164" s="98" t="s">
        <v>907</v>
      </c>
      <c r="C164" s="99" t="s">
        <v>788</v>
      </c>
      <c r="D164" s="99" t="s">
        <v>565</v>
      </c>
      <c r="E164" s="98" t="s">
        <v>40</v>
      </c>
      <c r="F164" s="99"/>
      <c r="G164" s="98" t="s">
        <v>226</v>
      </c>
      <c r="H164" s="100">
        <f>SUM(K164:N164)</f>
        <v>761100</v>
      </c>
      <c r="I164" s="58">
        <v>761100</v>
      </c>
      <c r="J164" s="58">
        <v>761100</v>
      </c>
      <c r="K164" s="35">
        <v>761100</v>
      </c>
      <c r="L164" s="35"/>
      <c r="M164" s="36"/>
      <c r="N164" s="38"/>
      <c r="O164" s="36"/>
      <c r="P164" s="36"/>
      <c r="Q164" s="76">
        <f t="shared" si="70"/>
        <v>2283300</v>
      </c>
      <c r="R164" s="80">
        <f t="shared" si="71"/>
        <v>0</v>
      </c>
      <c r="S164" s="82"/>
      <c r="T164" s="82"/>
      <c r="U164" s="82"/>
    </row>
    <row r="165" spans="1:21" s="49" customFormat="1" ht="15" outlineLevel="4" x14ac:dyDescent="0.25">
      <c r="A165" s="101">
        <f t="shared" si="72"/>
        <v>155</v>
      </c>
      <c r="B165" s="98" t="s">
        <v>155</v>
      </c>
      <c r="C165" s="99" t="s">
        <v>788</v>
      </c>
      <c r="D165" s="99" t="s">
        <v>565</v>
      </c>
      <c r="E165" s="98"/>
      <c r="F165" s="99" t="s">
        <v>156</v>
      </c>
      <c r="G165" s="98"/>
      <c r="H165" s="100">
        <f>H164</f>
        <v>761100</v>
      </c>
      <c r="I165" s="56">
        <f t="shared" ref="I165:J165" si="84">I164</f>
        <v>761100</v>
      </c>
      <c r="J165" s="56">
        <f t="shared" si="84"/>
        <v>761100</v>
      </c>
      <c r="K165" s="35"/>
      <c r="L165" s="35"/>
      <c r="M165" s="36"/>
      <c r="N165" s="38"/>
      <c r="O165" s="36"/>
      <c r="P165" s="36"/>
      <c r="Q165" s="76">
        <f t="shared" si="70"/>
        <v>2283300</v>
      </c>
      <c r="R165" s="80">
        <f t="shared" si="71"/>
        <v>0</v>
      </c>
      <c r="S165" s="82"/>
      <c r="T165" s="82"/>
      <c r="U165" s="82"/>
    </row>
    <row r="166" spans="1:21" s="49" customFormat="1" ht="15" outlineLevel="4" x14ac:dyDescent="0.25">
      <c r="A166" s="101">
        <f t="shared" si="72"/>
        <v>156</v>
      </c>
      <c r="B166" s="98" t="s">
        <v>158</v>
      </c>
      <c r="C166" s="99" t="s">
        <v>788</v>
      </c>
      <c r="D166" s="99" t="s">
        <v>565</v>
      </c>
      <c r="E166" s="98"/>
      <c r="F166" s="99" t="s">
        <v>159</v>
      </c>
      <c r="G166" s="98"/>
      <c r="H166" s="100">
        <f>H164</f>
        <v>761100</v>
      </c>
      <c r="I166" s="56">
        <f t="shared" ref="I166:J166" si="85">I164</f>
        <v>761100</v>
      </c>
      <c r="J166" s="56">
        <f t="shared" si="85"/>
        <v>761100</v>
      </c>
      <c r="K166" s="35"/>
      <c r="L166" s="35"/>
      <c r="M166" s="36"/>
      <c r="N166" s="38"/>
      <c r="O166" s="36"/>
      <c r="P166" s="36"/>
      <c r="Q166" s="76">
        <f t="shared" si="70"/>
        <v>2283300</v>
      </c>
      <c r="R166" s="80">
        <f t="shared" si="71"/>
        <v>0</v>
      </c>
      <c r="S166" s="82"/>
      <c r="T166" s="82"/>
      <c r="U166" s="82"/>
    </row>
    <row r="167" spans="1:21" s="49" customFormat="1" ht="60" outlineLevel="5" x14ac:dyDescent="0.25">
      <c r="A167" s="101">
        <f t="shared" si="72"/>
        <v>157</v>
      </c>
      <c r="B167" s="98" t="s">
        <v>526</v>
      </c>
      <c r="C167" s="99" t="s">
        <v>789</v>
      </c>
      <c r="D167" s="99"/>
      <c r="E167" s="98" t="s">
        <v>40</v>
      </c>
      <c r="F167" s="99"/>
      <c r="G167" s="98" t="s">
        <v>258</v>
      </c>
      <c r="H167" s="100">
        <f>H168</f>
        <v>145900</v>
      </c>
      <c r="I167" s="56">
        <f>I168</f>
        <v>145900</v>
      </c>
      <c r="J167" s="56">
        <f>J168</f>
        <v>145900</v>
      </c>
      <c r="K167" s="35"/>
      <c r="L167" s="35"/>
      <c r="M167" s="36"/>
      <c r="N167" s="38"/>
      <c r="O167" s="36"/>
      <c r="P167" s="36"/>
      <c r="Q167" s="76">
        <f t="shared" si="70"/>
        <v>437700</v>
      </c>
      <c r="R167" s="80">
        <f t="shared" si="71"/>
        <v>0</v>
      </c>
      <c r="S167" s="82"/>
      <c r="T167" s="82"/>
      <c r="U167" s="82"/>
    </row>
    <row r="168" spans="1:21" s="49" customFormat="1" ht="195" outlineLevel="6" x14ac:dyDescent="0.25">
      <c r="A168" s="101">
        <f t="shared" si="72"/>
        <v>158</v>
      </c>
      <c r="B168" s="102" t="s">
        <v>959</v>
      </c>
      <c r="C168" s="99" t="s">
        <v>790</v>
      </c>
      <c r="D168" s="99"/>
      <c r="E168" s="98" t="s">
        <v>40</v>
      </c>
      <c r="F168" s="99"/>
      <c r="G168" s="98" t="s">
        <v>258</v>
      </c>
      <c r="H168" s="100">
        <f>H170</f>
        <v>145900</v>
      </c>
      <c r="I168" s="56">
        <f>I170</f>
        <v>145900</v>
      </c>
      <c r="J168" s="56">
        <f>J170</f>
        <v>145900</v>
      </c>
      <c r="K168" s="35"/>
      <c r="L168" s="35"/>
      <c r="M168" s="36"/>
      <c r="N168" s="38"/>
      <c r="O168" s="36"/>
      <c r="P168" s="36"/>
      <c r="Q168" s="76">
        <f t="shared" si="70"/>
        <v>437700</v>
      </c>
      <c r="R168" s="80">
        <f t="shared" si="71"/>
        <v>0</v>
      </c>
      <c r="S168" s="82"/>
      <c r="T168" s="82"/>
      <c r="U168" s="82"/>
    </row>
    <row r="169" spans="1:21" s="49" customFormat="1" ht="45" outlineLevel="6" x14ac:dyDescent="0.25">
      <c r="A169" s="101">
        <f t="shared" si="72"/>
        <v>159</v>
      </c>
      <c r="B169" s="98" t="s">
        <v>896</v>
      </c>
      <c r="C169" s="99" t="s">
        <v>790</v>
      </c>
      <c r="D169" s="99" t="s">
        <v>423</v>
      </c>
      <c r="E169" s="98" t="s">
        <v>40</v>
      </c>
      <c r="F169" s="99"/>
      <c r="G169" s="98" t="s">
        <v>258</v>
      </c>
      <c r="H169" s="100">
        <f>H170</f>
        <v>145900</v>
      </c>
      <c r="I169" s="56">
        <f>I170</f>
        <v>145900</v>
      </c>
      <c r="J169" s="56">
        <f>J170</f>
        <v>145900</v>
      </c>
      <c r="K169" s="35"/>
      <c r="L169" s="35"/>
      <c r="M169" s="36"/>
      <c r="N169" s="38"/>
      <c r="O169" s="36"/>
      <c r="P169" s="36"/>
      <c r="Q169" s="76">
        <f t="shared" si="70"/>
        <v>437700</v>
      </c>
      <c r="R169" s="80">
        <f t="shared" si="71"/>
        <v>0</v>
      </c>
      <c r="S169" s="82"/>
      <c r="T169" s="82"/>
      <c r="U169" s="82"/>
    </row>
    <row r="170" spans="1:21" s="49" customFormat="1" ht="45" outlineLevel="7" x14ac:dyDescent="0.25">
      <c r="A170" s="101">
        <f t="shared" si="72"/>
        <v>160</v>
      </c>
      <c r="B170" s="98" t="s">
        <v>897</v>
      </c>
      <c r="C170" s="99" t="s">
        <v>790</v>
      </c>
      <c r="D170" s="99" t="s">
        <v>476</v>
      </c>
      <c r="E170" s="98" t="s">
        <v>40</v>
      </c>
      <c r="F170" s="99"/>
      <c r="G170" s="98" t="s">
        <v>258</v>
      </c>
      <c r="H170" s="100">
        <f>SUM(K170:N170)</f>
        <v>145900</v>
      </c>
      <c r="I170" s="57">
        <v>145900</v>
      </c>
      <c r="J170" s="58">
        <v>145900</v>
      </c>
      <c r="K170" s="35"/>
      <c r="L170" s="35"/>
      <c r="M170" s="36"/>
      <c r="N170" s="38">
        <v>145900</v>
      </c>
      <c r="O170" s="36">
        <v>145900</v>
      </c>
      <c r="P170" s="36">
        <v>145900</v>
      </c>
      <c r="Q170" s="76">
        <f t="shared" si="70"/>
        <v>437700</v>
      </c>
      <c r="R170" s="80">
        <f t="shared" si="71"/>
        <v>0</v>
      </c>
      <c r="S170" s="82"/>
      <c r="T170" s="82"/>
      <c r="U170" s="82"/>
    </row>
    <row r="171" spans="1:21" s="49" customFormat="1" ht="15" outlineLevel="7" x14ac:dyDescent="0.25">
      <c r="A171" s="101">
        <f t="shared" si="72"/>
        <v>161</v>
      </c>
      <c r="B171" s="98" t="s">
        <v>155</v>
      </c>
      <c r="C171" s="99" t="s">
        <v>790</v>
      </c>
      <c r="D171" s="99" t="s">
        <v>476</v>
      </c>
      <c r="E171" s="98"/>
      <c r="F171" s="99" t="s">
        <v>156</v>
      </c>
      <c r="G171" s="98"/>
      <c r="H171" s="100">
        <f>H170</f>
        <v>145900</v>
      </c>
      <c r="I171" s="56">
        <f t="shared" ref="I171:J171" si="86">I170</f>
        <v>145900</v>
      </c>
      <c r="J171" s="56">
        <f t="shared" si="86"/>
        <v>145900</v>
      </c>
      <c r="K171" s="35"/>
      <c r="L171" s="35"/>
      <c r="M171" s="36"/>
      <c r="N171" s="38"/>
      <c r="O171" s="36"/>
      <c r="P171" s="36"/>
      <c r="Q171" s="76">
        <f t="shared" si="70"/>
        <v>437700</v>
      </c>
      <c r="R171" s="80">
        <f t="shared" si="71"/>
        <v>0</v>
      </c>
      <c r="S171" s="82"/>
      <c r="T171" s="82"/>
      <c r="U171" s="82"/>
    </row>
    <row r="172" spans="1:21" s="49" customFormat="1" ht="15" outlineLevel="7" x14ac:dyDescent="0.25">
      <c r="A172" s="101">
        <f t="shared" si="72"/>
        <v>162</v>
      </c>
      <c r="B172" s="98" t="s">
        <v>164</v>
      </c>
      <c r="C172" s="99" t="s">
        <v>790</v>
      </c>
      <c r="D172" s="99" t="s">
        <v>476</v>
      </c>
      <c r="E172" s="98"/>
      <c r="F172" s="99" t="s">
        <v>165</v>
      </c>
      <c r="G172" s="98"/>
      <c r="H172" s="100">
        <f>H170</f>
        <v>145900</v>
      </c>
      <c r="I172" s="56">
        <f t="shared" ref="I172:J172" si="87">I170</f>
        <v>145900</v>
      </c>
      <c r="J172" s="56">
        <f t="shared" si="87"/>
        <v>145900</v>
      </c>
      <c r="K172" s="35"/>
      <c r="L172" s="35"/>
      <c r="M172" s="36"/>
      <c r="N172" s="38"/>
      <c r="O172" s="36"/>
      <c r="P172" s="36"/>
      <c r="Q172" s="76">
        <f t="shared" si="70"/>
        <v>437700</v>
      </c>
      <c r="R172" s="80">
        <f t="shared" si="71"/>
        <v>0</v>
      </c>
      <c r="S172" s="82"/>
      <c r="T172" s="82"/>
      <c r="U172" s="82"/>
    </row>
    <row r="173" spans="1:21" ht="75" outlineLevel="4" x14ac:dyDescent="0.2">
      <c r="A173" s="101">
        <f t="shared" si="72"/>
        <v>163</v>
      </c>
      <c r="B173" s="98" t="s">
        <v>519</v>
      </c>
      <c r="C173" s="99" t="s">
        <v>791</v>
      </c>
      <c r="D173" s="99" t="s">
        <v>224</v>
      </c>
      <c r="E173" s="98" t="s">
        <v>40</v>
      </c>
      <c r="F173" s="99"/>
      <c r="G173" s="98" t="s">
        <v>338</v>
      </c>
      <c r="H173" s="100">
        <f>H174</f>
        <v>16137300</v>
      </c>
      <c r="I173" s="64">
        <f>I174</f>
        <v>16137300</v>
      </c>
      <c r="J173" s="64">
        <f>J174</f>
        <v>16137300</v>
      </c>
      <c r="K173" s="35"/>
      <c r="L173" s="35"/>
      <c r="M173" s="36"/>
      <c r="N173" s="37"/>
      <c r="Q173" s="76">
        <f t="shared" si="70"/>
        <v>48411900</v>
      </c>
      <c r="R173" s="80">
        <f t="shared" si="71"/>
        <v>300000</v>
      </c>
      <c r="S173" s="80">
        <v>100000</v>
      </c>
      <c r="T173" s="80">
        <v>100000</v>
      </c>
      <c r="U173" s="80">
        <v>100000</v>
      </c>
    </row>
    <row r="174" spans="1:21" ht="210" outlineLevel="5" x14ac:dyDescent="0.25">
      <c r="A174" s="101">
        <f t="shared" si="72"/>
        <v>164</v>
      </c>
      <c r="B174" s="103" t="s">
        <v>958</v>
      </c>
      <c r="C174" s="99" t="s">
        <v>792</v>
      </c>
      <c r="D174" s="99" t="s">
        <v>224</v>
      </c>
      <c r="E174" s="98" t="s">
        <v>40</v>
      </c>
      <c r="F174" s="99"/>
      <c r="G174" s="98" t="s">
        <v>338</v>
      </c>
      <c r="H174" s="100">
        <f>H176</f>
        <v>16137300</v>
      </c>
      <c r="I174" s="64">
        <f>I176</f>
        <v>16137300</v>
      </c>
      <c r="J174" s="64">
        <f>J176</f>
        <v>16137300</v>
      </c>
      <c r="K174" s="35"/>
      <c r="L174" s="35"/>
      <c r="M174" s="36"/>
      <c r="N174" s="37"/>
      <c r="Q174" s="76">
        <f t="shared" si="70"/>
        <v>48411900</v>
      </c>
      <c r="R174" s="80">
        <f t="shared" si="71"/>
        <v>0</v>
      </c>
      <c r="S174" s="81"/>
      <c r="T174" s="81"/>
      <c r="U174" s="81"/>
    </row>
    <row r="175" spans="1:21" ht="45" outlineLevel="6" x14ac:dyDescent="0.25">
      <c r="A175" s="101">
        <f t="shared" si="72"/>
        <v>165</v>
      </c>
      <c r="B175" s="103" t="s">
        <v>903</v>
      </c>
      <c r="C175" s="99" t="s">
        <v>792</v>
      </c>
      <c r="D175" s="99" t="s">
        <v>742</v>
      </c>
      <c r="E175" s="98" t="s">
        <v>40</v>
      </c>
      <c r="F175" s="99"/>
      <c r="G175" s="98" t="s">
        <v>338</v>
      </c>
      <c r="H175" s="100">
        <f>H176</f>
        <v>16137300</v>
      </c>
      <c r="I175" s="56">
        <f>I176</f>
        <v>16137300</v>
      </c>
      <c r="J175" s="56">
        <f>J176</f>
        <v>16137300</v>
      </c>
      <c r="K175" s="35"/>
      <c r="L175" s="35"/>
      <c r="M175" s="36"/>
      <c r="N175" s="37"/>
      <c r="Q175" s="76">
        <f t="shared" si="70"/>
        <v>48411900</v>
      </c>
      <c r="R175" s="80">
        <f t="shared" si="71"/>
        <v>0</v>
      </c>
      <c r="S175" s="81"/>
      <c r="T175" s="81"/>
      <c r="U175" s="81"/>
    </row>
    <row r="176" spans="1:21" ht="15" outlineLevel="6" x14ac:dyDescent="0.25">
      <c r="A176" s="101">
        <f t="shared" si="72"/>
        <v>166</v>
      </c>
      <c r="B176" s="98" t="s">
        <v>906</v>
      </c>
      <c r="C176" s="99" t="s">
        <v>792</v>
      </c>
      <c r="D176" s="99" t="s">
        <v>743</v>
      </c>
      <c r="E176" s="98" t="s">
        <v>40</v>
      </c>
      <c r="F176" s="99"/>
      <c r="G176" s="98" t="s">
        <v>338</v>
      </c>
      <c r="H176" s="100">
        <f>SUM(K176:N176)</f>
        <v>16137300</v>
      </c>
      <c r="I176" s="58">
        <v>16137300</v>
      </c>
      <c r="J176" s="58">
        <v>16137300</v>
      </c>
      <c r="K176" s="35"/>
      <c r="L176" s="35"/>
      <c r="M176" s="36"/>
      <c r="N176" s="38">
        <v>16137300</v>
      </c>
      <c r="O176" s="36">
        <v>16137300</v>
      </c>
      <c r="P176" s="36">
        <v>16137300</v>
      </c>
      <c r="Q176" s="76">
        <f t="shared" si="70"/>
        <v>48411900</v>
      </c>
      <c r="R176" s="80">
        <f t="shared" si="71"/>
        <v>0</v>
      </c>
      <c r="S176" s="81"/>
      <c r="T176" s="81"/>
      <c r="U176" s="81"/>
    </row>
    <row r="177" spans="1:21" ht="15" outlineLevel="6" x14ac:dyDescent="0.25">
      <c r="A177" s="101">
        <f t="shared" si="72"/>
        <v>167</v>
      </c>
      <c r="B177" s="98" t="s">
        <v>155</v>
      </c>
      <c r="C177" s="99" t="s">
        <v>792</v>
      </c>
      <c r="D177" s="99" t="s">
        <v>743</v>
      </c>
      <c r="E177" s="98"/>
      <c r="F177" s="99" t="s">
        <v>156</v>
      </c>
      <c r="G177" s="98"/>
      <c r="H177" s="100">
        <f>H176</f>
        <v>16137300</v>
      </c>
      <c r="I177" s="56">
        <f t="shared" ref="I177:J177" si="88">I176</f>
        <v>16137300</v>
      </c>
      <c r="J177" s="56">
        <f t="shared" si="88"/>
        <v>16137300</v>
      </c>
      <c r="K177" s="35"/>
      <c r="L177" s="35"/>
      <c r="M177" s="36"/>
      <c r="N177" s="38"/>
      <c r="Q177" s="76">
        <f t="shared" si="70"/>
        <v>48411900</v>
      </c>
      <c r="R177" s="80">
        <f t="shared" si="71"/>
        <v>0</v>
      </c>
      <c r="S177" s="81"/>
      <c r="T177" s="81"/>
      <c r="U177" s="81"/>
    </row>
    <row r="178" spans="1:21" ht="15" outlineLevel="6" x14ac:dyDescent="0.25">
      <c r="A178" s="101">
        <f t="shared" si="72"/>
        <v>168</v>
      </c>
      <c r="B178" s="98" t="s">
        <v>161</v>
      </c>
      <c r="C178" s="99" t="s">
        <v>792</v>
      </c>
      <c r="D178" s="99" t="s">
        <v>743</v>
      </c>
      <c r="E178" s="98"/>
      <c r="F178" s="99" t="s">
        <v>162</v>
      </c>
      <c r="G178" s="98"/>
      <c r="H178" s="100">
        <f>H176</f>
        <v>16137300</v>
      </c>
      <c r="I178" s="56">
        <f t="shared" ref="I178:J178" si="89">I176</f>
        <v>16137300</v>
      </c>
      <c r="J178" s="56">
        <f t="shared" si="89"/>
        <v>16137300</v>
      </c>
      <c r="K178" s="35"/>
      <c r="L178" s="35"/>
      <c r="M178" s="36"/>
      <c r="N178" s="38"/>
      <c r="Q178" s="76">
        <f t="shared" si="70"/>
        <v>48411900</v>
      </c>
      <c r="R178" s="80">
        <f t="shared" si="71"/>
        <v>0</v>
      </c>
      <c r="S178" s="81"/>
      <c r="T178" s="81"/>
      <c r="U178" s="81"/>
    </row>
    <row r="179" spans="1:21" ht="135" outlineLevel="7" x14ac:dyDescent="0.25">
      <c r="A179" s="101">
        <f t="shared" si="72"/>
        <v>169</v>
      </c>
      <c r="B179" s="102" t="s">
        <v>983</v>
      </c>
      <c r="C179" s="99" t="s">
        <v>793</v>
      </c>
      <c r="D179" s="99" t="s">
        <v>224</v>
      </c>
      <c r="E179" s="98" t="s">
        <v>40</v>
      </c>
      <c r="F179" s="99"/>
      <c r="G179" s="98" t="s">
        <v>530</v>
      </c>
      <c r="H179" s="100">
        <f>H180</f>
        <v>5486000</v>
      </c>
      <c r="I179" s="69">
        <f>I180</f>
        <v>5486000</v>
      </c>
      <c r="J179" s="64">
        <f>J180</f>
        <v>5486000</v>
      </c>
      <c r="K179" s="35"/>
      <c r="L179" s="35"/>
      <c r="M179" s="36"/>
      <c r="N179" s="37"/>
      <c r="Q179" s="76">
        <f t="shared" si="70"/>
        <v>16458000</v>
      </c>
      <c r="R179" s="80">
        <f t="shared" si="71"/>
        <v>0</v>
      </c>
      <c r="S179" s="81"/>
      <c r="T179" s="81"/>
      <c r="U179" s="81"/>
    </row>
    <row r="180" spans="1:21" ht="330" outlineLevel="6" x14ac:dyDescent="0.25">
      <c r="A180" s="101">
        <f t="shared" si="72"/>
        <v>170</v>
      </c>
      <c r="B180" s="103" t="s">
        <v>984</v>
      </c>
      <c r="C180" s="99" t="s">
        <v>794</v>
      </c>
      <c r="D180" s="99" t="s">
        <v>224</v>
      </c>
      <c r="E180" s="98" t="s">
        <v>40</v>
      </c>
      <c r="F180" s="99"/>
      <c r="G180" s="98" t="s">
        <v>530</v>
      </c>
      <c r="H180" s="100">
        <f>H182+H186</f>
        <v>5486000</v>
      </c>
      <c r="I180" s="56">
        <f>I182+I186</f>
        <v>5486000</v>
      </c>
      <c r="J180" s="56">
        <f>J182+J186</f>
        <v>5486000</v>
      </c>
      <c r="K180" s="35"/>
      <c r="L180" s="35"/>
      <c r="M180" s="36"/>
      <c r="N180" s="37"/>
      <c r="Q180" s="76">
        <f t="shared" si="70"/>
        <v>16458000</v>
      </c>
      <c r="R180" s="80">
        <f t="shared" si="71"/>
        <v>0</v>
      </c>
      <c r="S180" s="81"/>
      <c r="T180" s="81"/>
      <c r="U180" s="81"/>
    </row>
    <row r="181" spans="1:21" ht="90" outlineLevel="6" x14ac:dyDescent="0.25">
      <c r="A181" s="101">
        <f t="shared" si="72"/>
        <v>171</v>
      </c>
      <c r="B181" s="103" t="s">
        <v>894</v>
      </c>
      <c r="C181" s="99" t="s">
        <v>794</v>
      </c>
      <c r="D181" s="99" t="s">
        <v>299</v>
      </c>
      <c r="E181" s="98" t="s">
        <v>40</v>
      </c>
      <c r="F181" s="99"/>
      <c r="G181" s="98" t="s">
        <v>530</v>
      </c>
      <c r="H181" s="100">
        <f>H182</f>
        <v>4482100</v>
      </c>
      <c r="I181" s="56">
        <f>I182</f>
        <v>4482100</v>
      </c>
      <c r="J181" s="56">
        <f>J182</f>
        <v>4482100</v>
      </c>
      <c r="K181" s="35"/>
      <c r="L181" s="35"/>
      <c r="M181" s="36"/>
      <c r="N181" s="37"/>
      <c r="Q181" s="76">
        <f t="shared" si="70"/>
        <v>13446300</v>
      </c>
      <c r="R181" s="80">
        <f t="shared" si="71"/>
        <v>0</v>
      </c>
      <c r="S181" s="81"/>
      <c r="T181" s="81"/>
      <c r="U181" s="81"/>
    </row>
    <row r="182" spans="1:21" ht="30" outlineLevel="7" x14ac:dyDescent="0.25">
      <c r="A182" s="101">
        <f t="shared" si="72"/>
        <v>172</v>
      </c>
      <c r="B182" s="98" t="s">
        <v>895</v>
      </c>
      <c r="C182" s="99" t="s">
        <v>794</v>
      </c>
      <c r="D182" s="99" t="s">
        <v>324</v>
      </c>
      <c r="E182" s="98" t="s">
        <v>40</v>
      </c>
      <c r="F182" s="99"/>
      <c r="G182" s="98" t="s">
        <v>530</v>
      </c>
      <c r="H182" s="100">
        <f>SUM(K182:N182)</f>
        <v>4482100</v>
      </c>
      <c r="I182" s="57">
        <v>4482100</v>
      </c>
      <c r="J182" s="58">
        <v>4482100</v>
      </c>
      <c r="K182" s="35"/>
      <c r="L182" s="35"/>
      <c r="M182" s="36"/>
      <c r="N182" s="38">
        <v>4482100</v>
      </c>
      <c r="Q182" s="76">
        <f t="shared" si="70"/>
        <v>13446300</v>
      </c>
      <c r="R182" s="80">
        <f t="shared" si="71"/>
        <v>0</v>
      </c>
      <c r="S182" s="81"/>
      <c r="T182" s="81"/>
      <c r="U182" s="81"/>
    </row>
    <row r="183" spans="1:21" ht="15" outlineLevel="7" x14ac:dyDescent="0.25">
      <c r="A183" s="101">
        <f t="shared" si="72"/>
        <v>173</v>
      </c>
      <c r="B183" s="98" t="s">
        <v>155</v>
      </c>
      <c r="C183" s="99" t="s">
        <v>794</v>
      </c>
      <c r="D183" s="99" t="s">
        <v>324</v>
      </c>
      <c r="E183" s="98"/>
      <c r="F183" s="99" t="s">
        <v>156</v>
      </c>
      <c r="G183" s="98"/>
      <c r="H183" s="100">
        <f>H182</f>
        <v>4482100</v>
      </c>
      <c r="I183" s="56">
        <f t="shared" ref="I183:J183" si="90">I182</f>
        <v>4482100</v>
      </c>
      <c r="J183" s="56">
        <f t="shared" si="90"/>
        <v>4482100</v>
      </c>
      <c r="K183" s="35"/>
      <c r="L183" s="35"/>
      <c r="M183" s="36"/>
      <c r="N183" s="38"/>
      <c r="Q183" s="76">
        <f t="shared" si="70"/>
        <v>13446300</v>
      </c>
      <c r="R183" s="80">
        <f t="shared" si="71"/>
        <v>0</v>
      </c>
      <c r="S183" s="81"/>
      <c r="T183" s="81"/>
      <c r="U183" s="81"/>
    </row>
    <row r="184" spans="1:21" ht="30" outlineLevel="7" x14ac:dyDescent="0.25">
      <c r="A184" s="101">
        <f t="shared" si="72"/>
        <v>174</v>
      </c>
      <c r="B184" s="98" t="s">
        <v>170</v>
      </c>
      <c r="C184" s="99" t="s">
        <v>794</v>
      </c>
      <c r="D184" s="99" t="s">
        <v>324</v>
      </c>
      <c r="E184" s="98"/>
      <c r="F184" s="99" t="s">
        <v>171</v>
      </c>
      <c r="G184" s="98"/>
      <c r="H184" s="100">
        <f>H182</f>
        <v>4482100</v>
      </c>
      <c r="I184" s="56">
        <f t="shared" ref="I184:J184" si="91">I182</f>
        <v>4482100</v>
      </c>
      <c r="J184" s="56">
        <f t="shared" si="91"/>
        <v>4482100</v>
      </c>
      <c r="K184" s="35"/>
      <c r="L184" s="35"/>
      <c r="M184" s="36"/>
      <c r="N184" s="38"/>
      <c r="Q184" s="76">
        <f t="shared" si="70"/>
        <v>13446300</v>
      </c>
      <c r="R184" s="80">
        <f t="shared" si="71"/>
        <v>0</v>
      </c>
      <c r="S184" s="81"/>
      <c r="T184" s="81"/>
      <c r="U184" s="81"/>
    </row>
    <row r="185" spans="1:21" ht="45" outlineLevel="4" x14ac:dyDescent="0.25">
      <c r="A185" s="101">
        <f t="shared" si="72"/>
        <v>175</v>
      </c>
      <c r="B185" s="98" t="s">
        <v>896</v>
      </c>
      <c r="C185" s="99" t="s">
        <v>794</v>
      </c>
      <c r="D185" s="99" t="s">
        <v>423</v>
      </c>
      <c r="E185" s="98" t="s">
        <v>40</v>
      </c>
      <c r="F185" s="99"/>
      <c r="G185" s="98" t="s">
        <v>530</v>
      </c>
      <c r="H185" s="100">
        <f>H186</f>
        <v>1003900</v>
      </c>
      <c r="I185" s="56">
        <f>I186</f>
        <v>1003900</v>
      </c>
      <c r="J185" s="56">
        <f>J186</f>
        <v>1003900</v>
      </c>
      <c r="K185" s="35"/>
      <c r="L185" s="35"/>
      <c r="M185" s="36"/>
      <c r="N185" s="38"/>
      <c r="Q185" s="76">
        <f t="shared" si="70"/>
        <v>3011700</v>
      </c>
      <c r="R185" s="80">
        <f t="shared" si="71"/>
        <v>0</v>
      </c>
      <c r="S185" s="81"/>
      <c r="T185" s="81"/>
      <c r="U185" s="81"/>
    </row>
    <row r="186" spans="1:21" ht="45" outlineLevel="5" x14ac:dyDescent="0.25">
      <c r="A186" s="101">
        <f t="shared" si="72"/>
        <v>176</v>
      </c>
      <c r="B186" s="98" t="s">
        <v>897</v>
      </c>
      <c r="C186" s="99" t="s">
        <v>794</v>
      </c>
      <c r="D186" s="99" t="s">
        <v>476</v>
      </c>
      <c r="E186" s="98" t="s">
        <v>40</v>
      </c>
      <c r="F186" s="99"/>
      <c r="G186" s="98" t="s">
        <v>530</v>
      </c>
      <c r="H186" s="100">
        <f>SUM(K186:N186)</f>
        <v>1003900</v>
      </c>
      <c r="I186" s="58">
        <v>1003900</v>
      </c>
      <c r="J186" s="58">
        <v>1003900</v>
      </c>
      <c r="K186" s="35"/>
      <c r="L186" s="35"/>
      <c r="M186" s="36"/>
      <c r="N186" s="38">
        <v>1003900</v>
      </c>
      <c r="O186" s="36">
        <v>5486000</v>
      </c>
      <c r="P186" s="36">
        <v>5486000</v>
      </c>
      <c r="Q186" s="76">
        <f t="shared" si="70"/>
        <v>3011700</v>
      </c>
      <c r="R186" s="80">
        <f t="shared" si="71"/>
        <v>0</v>
      </c>
      <c r="S186" s="81"/>
      <c r="T186" s="81"/>
      <c r="U186" s="81"/>
    </row>
    <row r="187" spans="1:21" ht="15" outlineLevel="5" x14ac:dyDescent="0.25">
      <c r="A187" s="101">
        <f t="shared" si="72"/>
        <v>177</v>
      </c>
      <c r="B187" s="98" t="s">
        <v>155</v>
      </c>
      <c r="C187" s="99" t="s">
        <v>794</v>
      </c>
      <c r="D187" s="99" t="s">
        <v>476</v>
      </c>
      <c r="E187" s="98"/>
      <c r="F187" s="99" t="s">
        <v>156</v>
      </c>
      <c r="G187" s="98"/>
      <c r="H187" s="100">
        <f>H186</f>
        <v>1003900</v>
      </c>
      <c r="I187" s="56">
        <f t="shared" ref="I187:J187" si="92">I186</f>
        <v>1003900</v>
      </c>
      <c r="J187" s="56">
        <f t="shared" si="92"/>
        <v>1003900</v>
      </c>
      <c r="K187" s="35"/>
      <c r="L187" s="35"/>
      <c r="M187" s="36"/>
      <c r="N187" s="38"/>
      <c r="Q187" s="76">
        <f t="shared" si="70"/>
        <v>3011700</v>
      </c>
      <c r="R187" s="80">
        <f t="shared" si="71"/>
        <v>0</v>
      </c>
      <c r="S187" s="81"/>
      <c r="T187" s="81"/>
      <c r="U187" s="81"/>
    </row>
    <row r="188" spans="1:21" ht="30" outlineLevel="5" x14ac:dyDescent="0.25">
      <c r="A188" s="101">
        <f t="shared" si="72"/>
        <v>178</v>
      </c>
      <c r="B188" s="98" t="s">
        <v>170</v>
      </c>
      <c r="C188" s="99" t="s">
        <v>794</v>
      </c>
      <c r="D188" s="99" t="s">
        <v>476</v>
      </c>
      <c r="E188" s="98"/>
      <c r="F188" s="99" t="s">
        <v>171</v>
      </c>
      <c r="G188" s="98"/>
      <c r="H188" s="100">
        <f>H186</f>
        <v>1003900</v>
      </c>
      <c r="I188" s="56">
        <f t="shared" ref="I188:J188" si="93">I186</f>
        <v>1003900</v>
      </c>
      <c r="J188" s="56">
        <f t="shared" si="93"/>
        <v>1003900</v>
      </c>
      <c r="K188" s="35"/>
      <c r="L188" s="35"/>
      <c r="M188" s="36"/>
      <c r="N188" s="38"/>
      <c r="Q188" s="76">
        <f t="shared" si="70"/>
        <v>3011700</v>
      </c>
      <c r="R188" s="80">
        <f t="shared" si="71"/>
        <v>0</v>
      </c>
      <c r="S188" s="81"/>
      <c r="T188" s="81"/>
      <c r="U188" s="81"/>
    </row>
    <row r="189" spans="1:21" ht="60" outlineLevel="6" x14ac:dyDescent="0.2">
      <c r="A189" s="101">
        <f t="shared" si="72"/>
        <v>179</v>
      </c>
      <c r="B189" s="98" t="s">
        <v>699</v>
      </c>
      <c r="C189" s="99" t="s">
        <v>795</v>
      </c>
      <c r="D189" s="99" t="s">
        <v>224</v>
      </c>
      <c r="E189" s="98" t="s">
        <v>234</v>
      </c>
      <c r="F189" s="99"/>
      <c r="G189" s="98" t="s">
        <v>338</v>
      </c>
      <c r="H189" s="100">
        <f>H190+H196+H210</f>
        <v>36078100</v>
      </c>
      <c r="I189" s="56">
        <f t="shared" ref="I189:J189" si="94">I190+I196+I210</f>
        <v>34947100</v>
      </c>
      <c r="J189" s="56">
        <f t="shared" si="94"/>
        <v>34947100</v>
      </c>
      <c r="K189" s="35">
        <f>SUM(K190:K215)</f>
        <v>7142000</v>
      </c>
      <c r="L189" s="35">
        <f t="shared" ref="L189:U189" si="95">SUM(L190:L215)</f>
        <v>0</v>
      </c>
      <c r="M189" s="35">
        <f t="shared" si="95"/>
        <v>0</v>
      </c>
      <c r="N189" s="35">
        <f t="shared" si="95"/>
        <v>28936100</v>
      </c>
      <c r="O189" s="35">
        <f t="shared" si="95"/>
        <v>28936100</v>
      </c>
      <c r="P189" s="35">
        <f t="shared" si="95"/>
        <v>28936100</v>
      </c>
      <c r="Q189" s="76">
        <f t="shared" si="70"/>
        <v>105972300</v>
      </c>
      <c r="R189" s="35">
        <f t="shared" si="95"/>
        <v>0</v>
      </c>
      <c r="S189" s="35">
        <f t="shared" si="95"/>
        <v>0</v>
      </c>
      <c r="T189" s="35">
        <f t="shared" si="95"/>
        <v>0</v>
      </c>
      <c r="U189" s="35">
        <f t="shared" si="95"/>
        <v>0</v>
      </c>
    </row>
    <row r="190" spans="1:21" ht="105" outlineLevel="7" x14ac:dyDescent="0.25">
      <c r="A190" s="101">
        <f t="shared" si="72"/>
        <v>180</v>
      </c>
      <c r="B190" s="98" t="s">
        <v>735</v>
      </c>
      <c r="C190" s="99" t="s">
        <v>909</v>
      </c>
      <c r="D190" s="99"/>
      <c r="E190" s="98" t="s">
        <v>234</v>
      </c>
      <c r="F190" s="99"/>
      <c r="G190" s="98" t="s">
        <v>338</v>
      </c>
      <c r="H190" s="100">
        <f>H191</f>
        <v>720000</v>
      </c>
      <c r="I190" s="70">
        <f>I191</f>
        <v>0</v>
      </c>
      <c r="J190" s="56">
        <f>J191</f>
        <v>0</v>
      </c>
      <c r="K190" s="35"/>
      <c r="L190" s="35"/>
      <c r="M190" s="36"/>
      <c r="N190" s="38"/>
      <c r="Q190" s="76">
        <f t="shared" si="70"/>
        <v>720000</v>
      </c>
      <c r="R190" s="80">
        <f t="shared" si="71"/>
        <v>0</v>
      </c>
      <c r="S190" s="81"/>
      <c r="T190" s="81"/>
      <c r="U190" s="81"/>
    </row>
    <row r="191" spans="1:21" ht="285" outlineLevel="6" x14ac:dyDescent="0.25">
      <c r="A191" s="101">
        <f t="shared" si="72"/>
        <v>181</v>
      </c>
      <c r="B191" s="102" t="s">
        <v>918</v>
      </c>
      <c r="C191" s="99" t="s">
        <v>917</v>
      </c>
      <c r="D191" s="99"/>
      <c r="E191" s="98" t="s">
        <v>234</v>
      </c>
      <c r="F191" s="99"/>
      <c r="G191" s="98" t="s">
        <v>338</v>
      </c>
      <c r="H191" s="100">
        <f>H193</f>
        <v>720000</v>
      </c>
      <c r="I191" s="56">
        <f>I193</f>
        <v>0</v>
      </c>
      <c r="J191" s="56">
        <f>J193</f>
        <v>0</v>
      </c>
      <c r="K191" s="35"/>
      <c r="L191" s="35"/>
      <c r="M191" s="36"/>
      <c r="N191" s="38"/>
      <c r="Q191" s="76">
        <f t="shared" si="70"/>
        <v>720000</v>
      </c>
      <c r="R191" s="80">
        <f t="shared" si="71"/>
        <v>0</v>
      </c>
      <c r="S191" s="81"/>
      <c r="T191" s="81"/>
      <c r="U191" s="81"/>
    </row>
    <row r="192" spans="1:21" ht="45" outlineLevel="6" x14ac:dyDescent="0.25">
      <c r="A192" s="101">
        <f t="shared" si="72"/>
        <v>182</v>
      </c>
      <c r="B192" s="98" t="s">
        <v>896</v>
      </c>
      <c r="C192" s="99" t="s">
        <v>917</v>
      </c>
      <c r="D192" s="99" t="s">
        <v>423</v>
      </c>
      <c r="E192" s="98" t="s">
        <v>234</v>
      </c>
      <c r="F192" s="99"/>
      <c r="G192" s="98" t="s">
        <v>338</v>
      </c>
      <c r="H192" s="100">
        <f>H193</f>
        <v>720000</v>
      </c>
      <c r="I192" s="56">
        <f>I193</f>
        <v>0</v>
      </c>
      <c r="J192" s="56">
        <f>J193</f>
        <v>0</v>
      </c>
      <c r="K192" s="35"/>
      <c r="L192" s="35"/>
      <c r="M192" s="36"/>
      <c r="N192" s="38"/>
      <c r="Q192" s="76">
        <f t="shared" si="70"/>
        <v>720000</v>
      </c>
      <c r="R192" s="80">
        <f t="shared" si="71"/>
        <v>0</v>
      </c>
      <c r="S192" s="81"/>
      <c r="T192" s="81"/>
      <c r="U192" s="81"/>
    </row>
    <row r="193" spans="1:21" ht="45" outlineLevel="7" x14ac:dyDescent="0.25">
      <c r="A193" s="101">
        <f t="shared" si="72"/>
        <v>183</v>
      </c>
      <c r="B193" s="98" t="s">
        <v>897</v>
      </c>
      <c r="C193" s="99" t="s">
        <v>917</v>
      </c>
      <c r="D193" s="99" t="s">
        <v>476</v>
      </c>
      <c r="E193" s="98" t="s">
        <v>234</v>
      </c>
      <c r="F193" s="99"/>
      <c r="G193" s="98" t="s">
        <v>338</v>
      </c>
      <c r="H193" s="100">
        <f>SUM(K193:N193)</f>
        <v>720000</v>
      </c>
      <c r="I193" s="57">
        <v>0</v>
      </c>
      <c r="J193" s="58">
        <v>0</v>
      </c>
      <c r="K193" s="35">
        <v>720000</v>
      </c>
      <c r="L193" s="35"/>
      <c r="M193" s="36"/>
      <c r="N193" s="38"/>
      <c r="Q193" s="76">
        <f t="shared" si="70"/>
        <v>720000</v>
      </c>
      <c r="R193" s="80">
        <f t="shared" si="71"/>
        <v>0</v>
      </c>
      <c r="S193" s="81"/>
      <c r="T193" s="81"/>
      <c r="U193" s="81"/>
    </row>
    <row r="194" spans="1:21" ht="30" outlineLevel="7" x14ac:dyDescent="0.25">
      <c r="A194" s="101">
        <f t="shared" si="72"/>
        <v>184</v>
      </c>
      <c r="B194" s="98" t="s">
        <v>84</v>
      </c>
      <c r="C194" s="99" t="s">
        <v>917</v>
      </c>
      <c r="D194" s="99" t="s">
        <v>476</v>
      </c>
      <c r="E194" s="98"/>
      <c r="F194" s="99" t="s">
        <v>85</v>
      </c>
      <c r="G194" s="98"/>
      <c r="H194" s="100">
        <f>H193</f>
        <v>720000</v>
      </c>
      <c r="I194" s="56">
        <f t="shared" ref="I194:J194" si="96">I193</f>
        <v>0</v>
      </c>
      <c r="J194" s="56">
        <f t="shared" si="96"/>
        <v>0</v>
      </c>
      <c r="K194" s="35"/>
      <c r="L194" s="35"/>
      <c r="M194" s="36"/>
      <c r="N194" s="38"/>
      <c r="Q194" s="76">
        <f t="shared" si="70"/>
        <v>720000</v>
      </c>
      <c r="R194" s="80">
        <f t="shared" si="71"/>
        <v>0</v>
      </c>
      <c r="S194" s="81"/>
      <c r="T194" s="81"/>
      <c r="U194" s="81"/>
    </row>
    <row r="195" spans="1:21" ht="15" outlineLevel="7" x14ac:dyDescent="0.25">
      <c r="A195" s="101">
        <f t="shared" si="72"/>
        <v>185</v>
      </c>
      <c r="B195" s="98" t="s">
        <v>90</v>
      </c>
      <c r="C195" s="99" t="s">
        <v>917</v>
      </c>
      <c r="D195" s="99" t="s">
        <v>476</v>
      </c>
      <c r="E195" s="98"/>
      <c r="F195" s="99" t="s">
        <v>91</v>
      </c>
      <c r="G195" s="98"/>
      <c r="H195" s="100">
        <f>H193</f>
        <v>720000</v>
      </c>
      <c r="I195" s="56">
        <f t="shared" ref="I195:J195" si="97">I193</f>
        <v>0</v>
      </c>
      <c r="J195" s="56">
        <f t="shared" si="97"/>
        <v>0</v>
      </c>
      <c r="K195" s="35"/>
      <c r="L195" s="35"/>
      <c r="M195" s="36"/>
      <c r="N195" s="38"/>
      <c r="Q195" s="76">
        <f t="shared" si="70"/>
        <v>720000</v>
      </c>
      <c r="R195" s="80">
        <f t="shared" si="71"/>
        <v>0</v>
      </c>
      <c r="S195" s="81"/>
      <c r="T195" s="81"/>
      <c r="U195" s="81"/>
    </row>
    <row r="196" spans="1:21" ht="90" outlineLevel="4" x14ac:dyDescent="0.25">
      <c r="A196" s="101">
        <f t="shared" si="72"/>
        <v>186</v>
      </c>
      <c r="B196" s="98" t="s">
        <v>737</v>
      </c>
      <c r="C196" s="99" t="s">
        <v>798</v>
      </c>
      <c r="D196" s="99" t="s">
        <v>224</v>
      </c>
      <c r="E196" s="98" t="s">
        <v>234</v>
      </c>
      <c r="F196" s="99"/>
      <c r="G196" s="98" t="s">
        <v>234</v>
      </c>
      <c r="H196" s="100">
        <f>H197</f>
        <v>6422000</v>
      </c>
      <c r="I196" s="64">
        <f>I197</f>
        <v>6011000</v>
      </c>
      <c r="J196" s="64">
        <f>J197</f>
        <v>6011000</v>
      </c>
      <c r="K196" s="35"/>
      <c r="L196" s="35"/>
      <c r="M196" s="36"/>
      <c r="N196" s="37"/>
      <c r="Q196" s="76">
        <f t="shared" si="70"/>
        <v>18444000</v>
      </c>
      <c r="R196" s="80">
        <f t="shared" si="71"/>
        <v>0</v>
      </c>
      <c r="S196" s="81"/>
      <c r="T196" s="81"/>
      <c r="U196" s="81"/>
    </row>
    <row r="197" spans="1:21" ht="120" outlineLevel="5" x14ac:dyDescent="0.25">
      <c r="A197" s="101">
        <f t="shared" si="72"/>
        <v>187</v>
      </c>
      <c r="B197" s="103" t="s">
        <v>738</v>
      </c>
      <c r="C197" s="99" t="s">
        <v>799</v>
      </c>
      <c r="D197" s="99" t="s">
        <v>224</v>
      </c>
      <c r="E197" s="98" t="s">
        <v>234</v>
      </c>
      <c r="F197" s="99"/>
      <c r="G197" s="98" t="s">
        <v>234</v>
      </c>
      <c r="H197" s="100">
        <f>H199+H203+H207</f>
        <v>6422000</v>
      </c>
      <c r="I197" s="56">
        <f>I199+I203+I207</f>
        <v>6011000</v>
      </c>
      <c r="J197" s="56">
        <f>J199+J203+J207</f>
        <v>6011000</v>
      </c>
      <c r="K197" s="35"/>
      <c r="L197" s="35"/>
      <c r="M197" s="36"/>
      <c r="N197" s="37"/>
      <c r="Q197" s="76">
        <f t="shared" si="70"/>
        <v>18444000</v>
      </c>
      <c r="R197" s="80">
        <f t="shared" si="71"/>
        <v>0</v>
      </c>
      <c r="S197" s="81"/>
      <c r="T197" s="81"/>
      <c r="U197" s="81"/>
    </row>
    <row r="198" spans="1:21" ht="90" outlineLevel="6" x14ac:dyDescent="0.25">
      <c r="A198" s="101">
        <f t="shared" si="72"/>
        <v>188</v>
      </c>
      <c r="B198" s="103" t="s">
        <v>894</v>
      </c>
      <c r="C198" s="99" t="s">
        <v>799</v>
      </c>
      <c r="D198" s="99" t="s">
        <v>299</v>
      </c>
      <c r="E198" s="98" t="s">
        <v>234</v>
      </c>
      <c r="F198" s="99"/>
      <c r="G198" s="98" t="s">
        <v>234</v>
      </c>
      <c r="H198" s="100">
        <f>H199</f>
        <v>5039000</v>
      </c>
      <c r="I198" s="56">
        <f>I199</f>
        <v>5039000</v>
      </c>
      <c r="J198" s="56">
        <f>J199</f>
        <v>5039000</v>
      </c>
      <c r="K198" s="35"/>
      <c r="L198" s="35"/>
      <c r="M198" s="36"/>
      <c r="N198" s="37"/>
      <c r="Q198" s="76">
        <f t="shared" si="70"/>
        <v>15117000</v>
      </c>
      <c r="R198" s="80">
        <f t="shared" si="71"/>
        <v>0</v>
      </c>
      <c r="S198" s="81"/>
      <c r="T198" s="81"/>
      <c r="U198" s="81"/>
    </row>
    <row r="199" spans="1:21" ht="30" outlineLevel="6" x14ac:dyDescent="0.25">
      <c r="A199" s="101">
        <f t="shared" si="72"/>
        <v>189</v>
      </c>
      <c r="B199" s="98" t="s">
        <v>904</v>
      </c>
      <c r="C199" s="99" t="s">
        <v>799</v>
      </c>
      <c r="D199" s="99" t="s">
        <v>314</v>
      </c>
      <c r="E199" s="98" t="s">
        <v>234</v>
      </c>
      <c r="F199" s="99"/>
      <c r="G199" s="98" t="s">
        <v>234</v>
      </c>
      <c r="H199" s="100">
        <f>SUM(K199:N199)</f>
        <v>5039000</v>
      </c>
      <c r="I199" s="58">
        <v>5039000</v>
      </c>
      <c r="J199" s="58">
        <v>5039000</v>
      </c>
      <c r="K199" s="35">
        <v>5039000</v>
      </c>
      <c r="L199" s="35"/>
      <c r="M199" s="36"/>
      <c r="N199" s="38"/>
      <c r="Q199" s="76">
        <f t="shared" si="70"/>
        <v>15117000</v>
      </c>
      <c r="R199" s="80">
        <f t="shared" si="71"/>
        <v>0</v>
      </c>
      <c r="S199" s="81"/>
      <c r="T199" s="81"/>
      <c r="U199" s="81"/>
    </row>
    <row r="200" spans="1:21" ht="30" outlineLevel="6" x14ac:dyDescent="0.25">
      <c r="A200" s="101">
        <f t="shared" si="72"/>
        <v>190</v>
      </c>
      <c r="B200" s="98" t="s">
        <v>84</v>
      </c>
      <c r="C200" s="99" t="s">
        <v>799</v>
      </c>
      <c r="D200" s="99" t="s">
        <v>314</v>
      </c>
      <c r="E200" s="98"/>
      <c r="F200" s="99" t="s">
        <v>85</v>
      </c>
      <c r="G200" s="98"/>
      <c r="H200" s="100">
        <f>H199</f>
        <v>5039000</v>
      </c>
      <c r="I200" s="56">
        <f t="shared" ref="I200:J200" si="98">I199</f>
        <v>5039000</v>
      </c>
      <c r="J200" s="56">
        <f t="shared" si="98"/>
        <v>5039000</v>
      </c>
      <c r="K200" s="35"/>
      <c r="L200" s="35"/>
      <c r="M200" s="36"/>
      <c r="N200" s="38"/>
      <c r="Q200" s="76">
        <f t="shared" si="70"/>
        <v>15117000</v>
      </c>
      <c r="R200" s="80">
        <f t="shared" si="71"/>
        <v>0</v>
      </c>
      <c r="S200" s="81"/>
      <c r="T200" s="81"/>
      <c r="U200" s="81"/>
    </row>
    <row r="201" spans="1:21" ht="30" outlineLevel="6" x14ac:dyDescent="0.25">
      <c r="A201" s="101">
        <f t="shared" si="72"/>
        <v>191</v>
      </c>
      <c r="B201" s="98" t="s">
        <v>96</v>
      </c>
      <c r="C201" s="99" t="s">
        <v>799</v>
      </c>
      <c r="D201" s="99" t="s">
        <v>314</v>
      </c>
      <c r="E201" s="98"/>
      <c r="F201" s="99" t="s">
        <v>97</v>
      </c>
      <c r="G201" s="98"/>
      <c r="H201" s="100">
        <f>H199</f>
        <v>5039000</v>
      </c>
      <c r="I201" s="56">
        <f t="shared" ref="I201:J201" si="99">I199</f>
        <v>5039000</v>
      </c>
      <c r="J201" s="56">
        <f t="shared" si="99"/>
        <v>5039000</v>
      </c>
      <c r="K201" s="35"/>
      <c r="L201" s="35"/>
      <c r="M201" s="36"/>
      <c r="N201" s="38"/>
      <c r="Q201" s="76">
        <f t="shared" si="70"/>
        <v>15117000</v>
      </c>
      <c r="R201" s="80">
        <f t="shared" si="71"/>
        <v>0</v>
      </c>
      <c r="S201" s="81"/>
      <c r="T201" s="81"/>
      <c r="U201" s="81"/>
    </row>
    <row r="202" spans="1:21" ht="45" outlineLevel="7" x14ac:dyDescent="0.25">
      <c r="A202" s="101">
        <f t="shared" si="72"/>
        <v>192</v>
      </c>
      <c r="B202" s="98" t="s">
        <v>896</v>
      </c>
      <c r="C202" s="99" t="s">
        <v>799</v>
      </c>
      <c r="D202" s="99" t="s">
        <v>423</v>
      </c>
      <c r="E202" s="98" t="s">
        <v>234</v>
      </c>
      <c r="F202" s="99"/>
      <c r="G202" s="98" t="s">
        <v>234</v>
      </c>
      <c r="H202" s="100">
        <f>H203</f>
        <v>860000</v>
      </c>
      <c r="I202" s="70">
        <f>I203</f>
        <v>860000</v>
      </c>
      <c r="J202" s="56">
        <f>J203</f>
        <v>860000</v>
      </c>
      <c r="K202" s="35"/>
      <c r="L202" s="35"/>
      <c r="M202" s="36"/>
      <c r="N202" s="38"/>
      <c r="Q202" s="76">
        <f t="shared" si="70"/>
        <v>2580000</v>
      </c>
      <c r="R202" s="80">
        <f t="shared" si="71"/>
        <v>0</v>
      </c>
      <c r="S202" s="81"/>
      <c r="T202" s="81"/>
      <c r="U202" s="81"/>
    </row>
    <row r="203" spans="1:21" ht="45" outlineLevel="6" x14ac:dyDescent="0.25">
      <c r="A203" s="101">
        <f t="shared" si="72"/>
        <v>193</v>
      </c>
      <c r="B203" s="98" t="s">
        <v>897</v>
      </c>
      <c r="C203" s="99" t="s">
        <v>799</v>
      </c>
      <c r="D203" s="99" t="s">
        <v>476</v>
      </c>
      <c r="E203" s="98" t="s">
        <v>234</v>
      </c>
      <c r="F203" s="99"/>
      <c r="G203" s="98" t="s">
        <v>234</v>
      </c>
      <c r="H203" s="100">
        <f>SUM(K203:N203)</f>
        <v>860000</v>
      </c>
      <c r="I203" s="58">
        <v>860000</v>
      </c>
      <c r="J203" s="58">
        <v>860000</v>
      </c>
      <c r="K203" s="35">
        <v>860000</v>
      </c>
      <c r="L203" s="35"/>
      <c r="M203" s="36"/>
      <c r="N203" s="38"/>
      <c r="Q203" s="76">
        <f t="shared" si="70"/>
        <v>2580000</v>
      </c>
      <c r="R203" s="80">
        <f t="shared" si="71"/>
        <v>0</v>
      </c>
      <c r="S203" s="81"/>
      <c r="T203" s="81"/>
      <c r="U203" s="81"/>
    </row>
    <row r="204" spans="1:21" ht="30" outlineLevel="6" x14ac:dyDescent="0.25">
      <c r="A204" s="101">
        <f t="shared" si="72"/>
        <v>194</v>
      </c>
      <c r="B204" s="98" t="s">
        <v>84</v>
      </c>
      <c r="C204" s="99" t="s">
        <v>799</v>
      </c>
      <c r="D204" s="99" t="s">
        <v>476</v>
      </c>
      <c r="E204" s="98"/>
      <c r="F204" s="99" t="s">
        <v>85</v>
      </c>
      <c r="G204" s="98"/>
      <c r="H204" s="100">
        <f>H203</f>
        <v>860000</v>
      </c>
      <c r="I204" s="56">
        <f t="shared" ref="I204:J204" si="100">I203</f>
        <v>860000</v>
      </c>
      <c r="J204" s="56">
        <f t="shared" si="100"/>
        <v>860000</v>
      </c>
      <c r="K204" s="35"/>
      <c r="L204" s="35"/>
      <c r="M204" s="36"/>
      <c r="N204" s="38"/>
      <c r="Q204" s="76">
        <f t="shared" ref="Q204:Q272" si="101">H204+I204+J204</f>
        <v>2580000</v>
      </c>
      <c r="R204" s="80">
        <f t="shared" ref="R204:R272" si="102">SUM(S204:U204)</f>
        <v>0</v>
      </c>
      <c r="S204" s="81"/>
      <c r="T204" s="81"/>
      <c r="U204" s="81"/>
    </row>
    <row r="205" spans="1:21" ht="30" outlineLevel="6" x14ac:dyDescent="0.25">
      <c r="A205" s="101">
        <f t="shared" ref="A205:A268" si="103">A204+1</f>
        <v>195</v>
      </c>
      <c r="B205" s="98" t="s">
        <v>96</v>
      </c>
      <c r="C205" s="99" t="s">
        <v>799</v>
      </c>
      <c r="D205" s="99" t="s">
        <v>476</v>
      </c>
      <c r="E205" s="98"/>
      <c r="F205" s="99" t="s">
        <v>97</v>
      </c>
      <c r="G205" s="98"/>
      <c r="H205" s="100">
        <f>H203</f>
        <v>860000</v>
      </c>
      <c r="I205" s="56">
        <f t="shared" ref="I205:J205" si="104">I203</f>
        <v>860000</v>
      </c>
      <c r="J205" s="56">
        <f t="shared" si="104"/>
        <v>860000</v>
      </c>
      <c r="K205" s="35"/>
      <c r="L205" s="35"/>
      <c r="M205" s="36"/>
      <c r="N205" s="38"/>
      <c r="Q205" s="76">
        <f t="shared" si="101"/>
        <v>2580000</v>
      </c>
      <c r="R205" s="80">
        <f t="shared" si="102"/>
        <v>0</v>
      </c>
      <c r="S205" s="81"/>
      <c r="T205" s="81"/>
      <c r="U205" s="81"/>
    </row>
    <row r="206" spans="1:21" ht="15" outlineLevel="6" x14ac:dyDescent="0.25">
      <c r="A206" s="101">
        <f t="shared" si="103"/>
        <v>196</v>
      </c>
      <c r="B206" s="98" t="s">
        <v>899</v>
      </c>
      <c r="C206" s="99" t="s">
        <v>799</v>
      </c>
      <c r="D206" s="99" t="s">
        <v>900</v>
      </c>
      <c r="E206" s="98" t="s">
        <v>234</v>
      </c>
      <c r="F206" s="99"/>
      <c r="G206" s="98" t="s">
        <v>234</v>
      </c>
      <c r="H206" s="100">
        <f>H207</f>
        <v>523000</v>
      </c>
      <c r="I206" s="56">
        <f>I207</f>
        <v>112000</v>
      </c>
      <c r="J206" s="56">
        <f>J207</f>
        <v>112000</v>
      </c>
      <c r="K206" s="35"/>
      <c r="L206" s="35"/>
      <c r="M206" s="36"/>
      <c r="N206" s="38"/>
      <c r="Q206" s="76">
        <f t="shared" si="101"/>
        <v>747000</v>
      </c>
      <c r="R206" s="80">
        <f t="shared" si="102"/>
        <v>0</v>
      </c>
      <c r="S206" s="81"/>
      <c r="T206" s="81"/>
      <c r="U206" s="81"/>
    </row>
    <row r="207" spans="1:21" ht="15" outlineLevel="7" x14ac:dyDescent="0.25">
      <c r="A207" s="101">
        <f t="shared" si="103"/>
        <v>197</v>
      </c>
      <c r="B207" s="98" t="s">
        <v>901</v>
      </c>
      <c r="C207" s="99" t="s">
        <v>799</v>
      </c>
      <c r="D207" s="99" t="s">
        <v>902</v>
      </c>
      <c r="E207" s="98" t="s">
        <v>234</v>
      </c>
      <c r="F207" s="99"/>
      <c r="G207" s="98" t="s">
        <v>234</v>
      </c>
      <c r="H207" s="100">
        <f>SUM(K207:N207)</f>
        <v>523000</v>
      </c>
      <c r="I207" s="57">
        <v>112000</v>
      </c>
      <c r="J207" s="58">
        <v>112000</v>
      </c>
      <c r="K207" s="35">
        <v>523000</v>
      </c>
      <c r="L207" s="35"/>
      <c r="M207" s="36"/>
      <c r="N207" s="38"/>
      <c r="Q207" s="76">
        <f t="shared" si="101"/>
        <v>747000</v>
      </c>
      <c r="R207" s="80">
        <f t="shared" si="102"/>
        <v>0</v>
      </c>
      <c r="S207" s="81"/>
      <c r="T207" s="81"/>
      <c r="U207" s="81"/>
    </row>
    <row r="208" spans="1:21" ht="30" outlineLevel="7" x14ac:dyDescent="0.25">
      <c r="A208" s="101">
        <f t="shared" si="103"/>
        <v>198</v>
      </c>
      <c r="B208" s="98" t="s">
        <v>84</v>
      </c>
      <c r="C208" s="99" t="s">
        <v>799</v>
      </c>
      <c r="D208" s="99" t="s">
        <v>902</v>
      </c>
      <c r="E208" s="98"/>
      <c r="F208" s="99" t="s">
        <v>85</v>
      </c>
      <c r="G208" s="98"/>
      <c r="H208" s="100">
        <f>H207</f>
        <v>523000</v>
      </c>
      <c r="I208" s="56">
        <f t="shared" ref="I208:J208" si="105">I207</f>
        <v>112000</v>
      </c>
      <c r="J208" s="56">
        <f t="shared" si="105"/>
        <v>112000</v>
      </c>
      <c r="K208" s="35"/>
      <c r="L208" s="35"/>
      <c r="M208" s="36"/>
      <c r="N208" s="38"/>
      <c r="Q208" s="76">
        <f t="shared" si="101"/>
        <v>747000</v>
      </c>
      <c r="R208" s="80">
        <f t="shared" si="102"/>
        <v>0</v>
      </c>
      <c r="S208" s="81"/>
      <c r="T208" s="81"/>
      <c r="U208" s="81"/>
    </row>
    <row r="209" spans="1:21" ht="30" outlineLevel="7" x14ac:dyDescent="0.25">
      <c r="A209" s="101">
        <f t="shared" si="103"/>
        <v>199</v>
      </c>
      <c r="B209" s="98" t="s">
        <v>96</v>
      </c>
      <c r="C209" s="99" t="s">
        <v>799</v>
      </c>
      <c r="D209" s="99" t="s">
        <v>902</v>
      </c>
      <c r="E209" s="98"/>
      <c r="F209" s="99" t="s">
        <v>97</v>
      </c>
      <c r="G209" s="98"/>
      <c r="H209" s="100">
        <f>H207</f>
        <v>523000</v>
      </c>
      <c r="I209" s="56">
        <f t="shared" ref="I209:J209" si="106">I207</f>
        <v>112000</v>
      </c>
      <c r="J209" s="56">
        <f t="shared" si="106"/>
        <v>112000</v>
      </c>
      <c r="K209" s="35"/>
      <c r="L209" s="35"/>
      <c r="M209" s="36"/>
      <c r="N209" s="38"/>
      <c r="Q209" s="76">
        <f t="shared" si="101"/>
        <v>747000</v>
      </c>
      <c r="R209" s="80">
        <f t="shared" si="102"/>
        <v>0</v>
      </c>
      <c r="S209" s="81"/>
      <c r="T209" s="81"/>
      <c r="U209" s="81"/>
    </row>
    <row r="210" spans="1:21" ht="75" outlineLevel="6" x14ac:dyDescent="0.25">
      <c r="A210" s="101">
        <f t="shared" si="103"/>
        <v>200</v>
      </c>
      <c r="B210" s="98" t="s">
        <v>736</v>
      </c>
      <c r="C210" s="99" t="s">
        <v>796</v>
      </c>
      <c r="D210" s="99" t="s">
        <v>224</v>
      </c>
      <c r="E210" s="98" t="s">
        <v>234</v>
      </c>
      <c r="F210" s="99"/>
      <c r="G210" s="98" t="s">
        <v>338</v>
      </c>
      <c r="H210" s="100">
        <f>H211</f>
        <v>28936100</v>
      </c>
      <c r="I210" s="64">
        <f>I211</f>
        <v>28936100</v>
      </c>
      <c r="J210" s="64">
        <f>J211</f>
        <v>28936100</v>
      </c>
      <c r="K210" s="35"/>
      <c r="L210" s="35"/>
      <c r="M210" s="36"/>
      <c r="N210" s="37"/>
      <c r="Q210" s="76">
        <f t="shared" si="101"/>
        <v>86808300</v>
      </c>
      <c r="R210" s="80">
        <f t="shared" si="102"/>
        <v>0</v>
      </c>
      <c r="S210" s="81"/>
      <c r="T210" s="81"/>
      <c r="U210" s="81"/>
    </row>
    <row r="211" spans="1:21" ht="120" outlineLevel="6" x14ac:dyDescent="0.25">
      <c r="A211" s="101">
        <f t="shared" si="103"/>
        <v>201</v>
      </c>
      <c r="B211" s="103" t="s">
        <v>965</v>
      </c>
      <c r="C211" s="99" t="s">
        <v>797</v>
      </c>
      <c r="D211" s="99" t="s">
        <v>224</v>
      </c>
      <c r="E211" s="98" t="s">
        <v>234</v>
      </c>
      <c r="F211" s="99"/>
      <c r="G211" s="98" t="s">
        <v>338</v>
      </c>
      <c r="H211" s="100">
        <f>H213</f>
        <v>28936100</v>
      </c>
      <c r="I211" s="64">
        <f>I213</f>
        <v>28936100</v>
      </c>
      <c r="J211" s="64">
        <f>J213</f>
        <v>28936100</v>
      </c>
      <c r="K211" s="35"/>
      <c r="L211" s="35"/>
      <c r="M211" s="36"/>
      <c r="N211" s="37"/>
      <c r="Q211" s="76">
        <f t="shared" si="101"/>
        <v>86808300</v>
      </c>
      <c r="R211" s="80">
        <f t="shared" si="102"/>
        <v>0</v>
      </c>
      <c r="S211" s="81"/>
      <c r="T211" s="81"/>
      <c r="U211" s="81"/>
    </row>
    <row r="212" spans="1:21" ht="15" outlineLevel="7" x14ac:dyDescent="0.25">
      <c r="A212" s="101">
        <f t="shared" si="103"/>
        <v>202</v>
      </c>
      <c r="B212" s="103" t="s">
        <v>899</v>
      </c>
      <c r="C212" s="99" t="s">
        <v>797</v>
      </c>
      <c r="D212" s="99" t="s">
        <v>900</v>
      </c>
      <c r="E212" s="98" t="s">
        <v>234</v>
      </c>
      <c r="F212" s="99"/>
      <c r="G212" s="98" t="s">
        <v>338</v>
      </c>
      <c r="H212" s="100">
        <f>H213</f>
        <v>28936100</v>
      </c>
      <c r="I212" s="70">
        <f>I213</f>
        <v>28936100</v>
      </c>
      <c r="J212" s="56">
        <f>J213</f>
        <v>28936100</v>
      </c>
      <c r="K212" s="35"/>
      <c r="L212" s="35"/>
      <c r="M212" s="36"/>
      <c r="N212" s="37"/>
      <c r="Q212" s="76">
        <f t="shared" si="101"/>
        <v>86808300</v>
      </c>
      <c r="R212" s="80">
        <f t="shared" si="102"/>
        <v>0</v>
      </c>
      <c r="S212" s="81"/>
      <c r="T212" s="81"/>
      <c r="U212" s="81"/>
    </row>
    <row r="213" spans="1:21" ht="60" outlineLevel="6" x14ac:dyDescent="0.25">
      <c r="A213" s="101">
        <f t="shared" si="103"/>
        <v>203</v>
      </c>
      <c r="B213" s="98" t="s">
        <v>277</v>
      </c>
      <c r="C213" s="99" t="s">
        <v>797</v>
      </c>
      <c r="D213" s="99" t="s">
        <v>276</v>
      </c>
      <c r="E213" s="98" t="s">
        <v>234</v>
      </c>
      <c r="F213" s="99"/>
      <c r="G213" s="98" t="s">
        <v>338</v>
      </c>
      <c r="H213" s="100">
        <f>SUM(K213:N213)</f>
        <v>28936100</v>
      </c>
      <c r="I213" s="58">
        <v>28936100</v>
      </c>
      <c r="J213" s="58">
        <v>28936100</v>
      </c>
      <c r="K213" s="35"/>
      <c r="L213" s="35"/>
      <c r="M213" s="36"/>
      <c r="N213" s="38">
        <v>28936100</v>
      </c>
      <c r="O213" s="36">
        <v>28936100</v>
      </c>
      <c r="P213" s="36">
        <v>28936100</v>
      </c>
      <c r="Q213" s="76">
        <f t="shared" si="101"/>
        <v>86808300</v>
      </c>
      <c r="R213" s="80">
        <f t="shared" si="102"/>
        <v>0</v>
      </c>
      <c r="S213" s="81"/>
      <c r="T213" s="81"/>
      <c r="U213" s="81"/>
    </row>
    <row r="214" spans="1:21" ht="30" outlineLevel="6" x14ac:dyDescent="0.25">
      <c r="A214" s="101">
        <f t="shared" si="103"/>
        <v>204</v>
      </c>
      <c r="B214" s="98" t="s">
        <v>84</v>
      </c>
      <c r="C214" s="99" t="s">
        <v>797</v>
      </c>
      <c r="D214" s="99" t="s">
        <v>276</v>
      </c>
      <c r="E214" s="98"/>
      <c r="F214" s="99" t="s">
        <v>85</v>
      </c>
      <c r="G214" s="98"/>
      <c r="H214" s="100">
        <f>H213</f>
        <v>28936100</v>
      </c>
      <c r="I214" s="56">
        <f t="shared" ref="I214:J214" si="107">I213</f>
        <v>28936100</v>
      </c>
      <c r="J214" s="56">
        <f t="shared" si="107"/>
        <v>28936100</v>
      </c>
      <c r="K214" s="35"/>
      <c r="L214" s="35"/>
      <c r="M214" s="36"/>
      <c r="N214" s="38"/>
      <c r="Q214" s="76">
        <f t="shared" si="101"/>
        <v>86808300</v>
      </c>
      <c r="R214" s="80">
        <f t="shared" si="102"/>
        <v>0</v>
      </c>
      <c r="S214" s="81"/>
      <c r="T214" s="81"/>
      <c r="U214" s="81"/>
    </row>
    <row r="215" spans="1:21" ht="15" outlineLevel="6" x14ac:dyDescent="0.25">
      <c r="A215" s="101">
        <f t="shared" si="103"/>
        <v>205</v>
      </c>
      <c r="B215" s="98" t="s">
        <v>90</v>
      </c>
      <c r="C215" s="99" t="s">
        <v>797</v>
      </c>
      <c r="D215" s="99" t="s">
        <v>276</v>
      </c>
      <c r="E215" s="98"/>
      <c r="F215" s="99" t="s">
        <v>91</v>
      </c>
      <c r="G215" s="98"/>
      <c r="H215" s="100">
        <f>H213</f>
        <v>28936100</v>
      </c>
      <c r="I215" s="56">
        <f t="shared" ref="I215:J215" si="108">I213</f>
        <v>28936100</v>
      </c>
      <c r="J215" s="56">
        <f t="shared" si="108"/>
        <v>28936100</v>
      </c>
      <c r="K215" s="35"/>
      <c r="L215" s="35"/>
      <c r="M215" s="36"/>
      <c r="N215" s="38"/>
      <c r="Q215" s="76">
        <f t="shared" si="101"/>
        <v>86808300</v>
      </c>
      <c r="R215" s="80">
        <f t="shared" si="102"/>
        <v>0</v>
      </c>
      <c r="S215" s="81"/>
      <c r="T215" s="81"/>
      <c r="U215" s="81"/>
    </row>
    <row r="216" spans="1:21" ht="45" outlineLevel="6" x14ac:dyDescent="0.2">
      <c r="A216" s="101">
        <f t="shared" si="103"/>
        <v>206</v>
      </c>
      <c r="B216" s="98" t="s">
        <v>239</v>
      </c>
      <c r="C216" s="99" t="s">
        <v>800</v>
      </c>
      <c r="D216" s="99" t="s">
        <v>224</v>
      </c>
      <c r="E216" s="98" t="s">
        <v>226</v>
      </c>
      <c r="F216" s="99"/>
      <c r="G216" s="98" t="s">
        <v>51</v>
      </c>
      <c r="H216" s="100">
        <f>H217+H223</f>
        <v>1007000</v>
      </c>
      <c r="I216" s="56">
        <f t="shared" ref="I216:J216" si="109">I217+I223</f>
        <v>1007000</v>
      </c>
      <c r="J216" s="56">
        <f t="shared" si="109"/>
        <v>1007000</v>
      </c>
      <c r="K216" s="35">
        <f>SUM(K217:K228)</f>
        <v>1007000</v>
      </c>
      <c r="L216" s="35">
        <f t="shared" ref="L216:U216" si="110">SUM(L217:L228)</f>
        <v>0</v>
      </c>
      <c r="M216" s="35">
        <f t="shared" si="110"/>
        <v>0</v>
      </c>
      <c r="N216" s="35">
        <f t="shared" si="110"/>
        <v>0</v>
      </c>
      <c r="O216" s="35">
        <f t="shared" si="110"/>
        <v>0</v>
      </c>
      <c r="P216" s="35">
        <f t="shared" si="110"/>
        <v>0</v>
      </c>
      <c r="Q216" s="76">
        <f t="shared" si="101"/>
        <v>3021000</v>
      </c>
      <c r="R216" s="35">
        <f t="shared" si="110"/>
        <v>0</v>
      </c>
      <c r="S216" s="35">
        <f t="shared" si="110"/>
        <v>0</v>
      </c>
      <c r="T216" s="35">
        <f t="shared" si="110"/>
        <v>0</v>
      </c>
      <c r="U216" s="35">
        <f t="shared" si="110"/>
        <v>0</v>
      </c>
    </row>
    <row r="217" spans="1:21" ht="75" outlineLevel="6" x14ac:dyDescent="0.25">
      <c r="A217" s="101">
        <f t="shared" si="103"/>
        <v>207</v>
      </c>
      <c r="B217" s="98" t="s">
        <v>263</v>
      </c>
      <c r="C217" s="99" t="s">
        <v>803</v>
      </c>
      <c r="D217" s="99" t="s">
        <v>224</v>
      </c>
      <c r="E217" s="98" t="s">
        <v>258</v>
      </c>
      <c r="F217" s="99"/>
      <c r="G217" s="98" t="s">
        <v>260</v>
      </c>
      <c r="H217" s="100">
        <f>H218</f>
        <v>1000000</v>
      </c>
      <c r="I217" s="64">
        <f>I218</f>
        <v>1000000</v>
      </c>
      <c r="J217" s="64">
        <f>J218</f>
        <v>1000000</v>
      </c>
      <c r="K217" s="35"/>
      <c r="L217" s="35"/>
      <c r="M217" s="36"/>
      <c r="N217" s="37"/>
      <c r="Q217" s="76">
        <f t="shared" si="101"/>
        <v>3000000</v>
      </c>
      <c r="R217" s="80">
        <f t="shared" si="102"/>
        <v>0</v>
      </c>
      <c r="S217" s="81"/>
      <c r="T217" s="81"/>
      <c r="U217" s="81"/>
    </row>
    <row r="218" spans="1:21" ht="105" outlineLevel="6" x14ac:dyDescent="0.25">
      <c r="A218" s="101">
        <f t="shared" si="103"/>
        <v>208</v>
      </c>
      <c r="B218" s="103" t="s">
        <v>265</v>
      </c>
      <c r="C218" s="99" t="s">
        <v>804</v>
      </c>
      <c r="D218" s="99" t="s">
        <v>224</v>
      </c>
      <c r="E218" s="98" t="s">
        <v>258</v>
      </c>
      <c r="F218" s="99"/>
      <c r="G218" s="98" t="s">
        <v>260</v>
      </c>
      <c r="H218" s="100">
        <f>H220</f>
        <v>1000000</v>
      </c>
      <c r="I218" s="64">
        <f>I220</f>
        <v>1000000</v>
      </c>
      <c r="J218" s="64">
        <f>J220</f>
        <v>1000000</v>
      </c>
      <c r="K218" s="35"/>
      <c r="L218" s="35"/>
      <c r="M218" s="36"/>
      <c r="N218" s="37"/>
      <c r="Q218" s="76">
        <f t="shared" si="101"/>
        <v>3000000</v>
      </c>
      <c r="R218" s="80">
        <f t="shared" si="102"/>
        <v>0</v>
      </c>
      <c r="S218" s="81"/>
      <c r="T218" s="81"/>
      <c r="U218" s="81"/>
    </row>
    <row r="219" spans="1:21" ht="45" outlineLevel="7" x14ac:dyDescent="0.25">
      <c r="A219" s="101">
        <f t="shared" si="103"/>
        <v>209</v>
      </c>
      <c r="B219" s="103" t="s">
        <v>896</v>
      </c>
      <c r="C219" s="99" t="s">
        <v>804</v>
      </c>
      <c r="D219" s="99" t="s">
        <v>423</v>
      </c>
      <c r="E219" s="98" t="s">
        <v>258</v>
      </c>
      <c r="F219" s="99"/>
      <c r="G219" s="98" t="s">
        <v>260</v>
      </c>
      <c r="H219" s="100">
        <f>H220</f>
        <v>1000000</v>
      </c>
      <c r="I219" s="70">
        <f>I220</f>
        <v>1000000</v>
      </c>
      <c r="J219" s="56">
        <f>J220</f>
        <v>1000000</v>
      </c>
      <c r="K219" s="35"/>
      <c r="L219" s="35"/>
      <c r="M219" s="36"/>
      <c r="N219" s="37"/>
      <c r="Q219" s="76">
        <f t="shared" si="101"/>
        <v>3000000</v>
      </c>
      <c r="R219" s="80">
        <f t="shared" si="102"/>
        <v>0</v>
      </c>
      <c r="S219" s="81"/>
      <c r="T219" s="81"/>
      <c r="U219" s="81"/>
    </row>
    <row r="220" spans="1:21" ht="45" outlineLevel="4" x14ac:dyDescent="0.25">
      <c r="A220" s="101">
        <f t="shared" si="103"/>
        <v>210</v>
      </c>
      <c r="B220" s="98" t="s">
        <v>897</v>
      </c>
      <c r="C220" s="99" t="s">
        <v>804</v>
      </c>
      <c r="D220" s="99" t="s">
        <v>476</v>
      </c>
      <c r="E220" s="98" t="s">
        <v>258</v>
      </c>
      <c r="F220" s="99"/>
      <c r="G220" s="98" t="s">
        <v>260</v>
      </c>
      <c r="H220" s="100">
        <f>SUM(K220:N220)</f>
        <v>1000000</v>
      </c>
      <c r="I220" s="58">
        <v>1000000</v>
      </c>
      <c r="J220" s="58">
        <v>1000000</v>
      </c>
      <c r="K220" s="35">
        <v>1000000</v>
      </c>
      <c r="L220" s="35"/>
      <c r="M220" s="36"/>
      <c r="N220" s="38"/>
      <c r="Q220" s="76">
        <f t="shared" si="101"/>
        <v>3000000</v>
      </c>
      <c r="R220" s="80">
        <f t="shared" si="102"/>
        <v>0</v>
      </c>
      <c r="S220" s="81"/>
      <c r="T220" s="81"/>
      <c r="U220" s="81"/>
    </row>
    <row r="221" spans="1:21" ht="45" outlineLevel="4" x14ac:dyDescent="0.25">
      <c r="A221" s="101">
        <f t="shared" si="103"/>
        <v>211</v>
      </c>
      <c r="B221" s="98" t="s">
        <v>49</v>
      </c>
      <c r="C221" s="99" t="s">
        <v>804</v>
      </c>
      <c r="D221" s="99" t="s">
        <v>476</v>
      </c>
      <c r="E221" s="98"/>
      <c r="F221" s="99" t="s">
        <v>50</v>
      </c>
      <c r="G221" s="98"/>
      <c r="H221" s="100">
        <f>H220</f>
        <v>1000000</v>
      </c>
      <c r="I221" s="56">
        <f t="shared" ref="I221:J221" si="111">I220</f>
        <v>1000000</v>
      </c>
      <c r="J221" s="56">
        <f t="shared" si="111"/>
        <v>1000000</v>
      </c>
      <c r="K221" s="35"/>
      <c r="L221" s="35"/>
      <c r="M221" s="36"/>
      <c r="N221" s="38"/>
      <c r="Q221" s="76">
        <f t="shared" si="101"/>
        <v>3000000</v>
      </c>
      <c r="R221" s="80">
        <f t="shared" si="102"/>
        <v>0</v>
      </c>
      <c r="S221" s="81"/>
      <c r="T221" s="81"/>
      <c r="U221" s="81"/>
    </row>
    <row r="222" spans="1:21" ht="45" outlineLevel="4" x14ac:dyDescent="0.25">
      <c r="A222" s="101">
        <f t="shared" si="103"/>
        <v>212</v>
      </c>
      <c r="B222" s="98" t="s">
        <v>52</v>
      </c>
      <c r="C222" s="99" t="s">
        <v>804</v>
      </c>
      <c r="D222" s="99" t="s">
        <v>476</v>
      </c>
      <c r="E222" s="98"/>
      <c r="F222" s="99" t="s">
        <v>53</v>
      </c>
      <c r="G222" s="98"/>
      <c r="H222" s="100">
        <f>H220</f>
        <v>1000000</v>
      </c>
      <c r="I222" s="56">
        <f t="shared" ref="I222:J222" si="112">I220</f>
        <v>1000000</v>
      </c>
      <c r="J222" s="56">
        <f t="shared" si="112"/>
        <v>1000000</v>
      </c>
      <c r="K222" s="35"/>
      <c r="L222" s="35"/>
      <c r="M222" s="36"/>
      <c r="N222" s="38"/>
      <c r="Q222" s="76">
        <f t="shared" si="101"/>
        <v>3000000</v>
      </c>
      <c r="R222" s="80">
        <f t="shared" si="102"/>
        <v>0</v>
      </c>
      <c r="S222" s="81"/>
      <c r="T222" s="81"/>
      <c r="U222" s="81"/>
    </row>
    <row r="223" spans="1:21" ht="105" outlineLevel="5" x14ac:dyDescent="0.25">
      <c r="A223" s="101">
        <f t="shared" si="103"/>
        <v>213</v>
      </c>
      <c r="B223" s="103" t="s">
        <v>240</v>
      </c>
      <c r="C223" s="99" t="s">
        <v>801</v>
      </c>
      <c r="D223" s="99" t="s">
        <v>224</v>
      </c>
      <c r="E223" s="98" t="s">
        <v>226</v>
      </c>
      <c r="F223" s="99"/>
      <c r="G223" s="98" t="s">
        <v>51</v>
      </c>
      <c r="H223" s="100">
        <f>H224</f>
        <v>7000</v>
      </c>
      <c r="I223" s="64">
        <f>I224</f>
        <v>7000</v>
      </c>
      <c r="J223" s="64">
        <f>J224</f>
        <v>7000</v>
      </c>
      <c r="K223" s="35"/>
      <c r="L223" s="35"/>
      <c r="M223" s="36"/>
      <c r="N223" s="37"/>
      <c r="Q223" s="76">
        <f t="shared" si="101"/>
        <v>21000</v>
      </c>
      <c r="R223" s="80">
        <f t="shared" si="102"/>
        <v>0</v>
      </c>
      <c r="S223" s="81"/>
      <c r="T223" s="81"/>
      <c r="U223" s="81"/>
    </row>
    <row r="224" spans="1:21" ht="135" outlineLevel="6" x14ac:dyDescent="0.25">
      <c r="A224" s="101">
        <f t="shared" si="103"/>
        <v>214</v>
      </c>
      <c r="B224" s="103" t="s">
        <v>241</v>
      </c>
      <c r="C224" s="99" t="s">
        <v>802</v>
      </c>
      <c r="D224" s="99" t="s">
        <v>224</v>
      </c>
      <c r="E224" s="98" t="s">
        <v>226</v>
      </c>
      <c r="F224" s="99"/>
      <c r="G224" s="98" t="s">
        <v>51</v>
      </c>
      <c r="H224" s="100">
        <f>H226</f>
        <v>7000</v>
      </c>
      <c r="I224" s="64">
        <f>I226</f>
        <v>7000</v>
      </c>
      <c r="J224" s="64">
        <f>J226</f>
        <v>7000</v>
      </c>
      <c r="K224" s="35"/>
      <c r="L224" s="35"/>
      <c r="M224" s="36"/>
      <c r="N224" s="37"/>
      <c r="Q224" s="76">
        <f t="shared" si="101"/>
        <v>21000</v>
      </c>
      <c r="R224" s="80">
        <f t="shared" si="102"/>
        <v>0</v>
      </c>
      <c r="S224" s="81"/>
      <c r="T224" s="81"/>
      <c r="U224" s="81"/>
    </row>
    <row r="225" spans="1:21" ht="45" outlineLevel="6" x14ac:dyDescent="0.25">
      <c r="A225" s="101">
        <f t="shared" si="103"/>
        <v>215</v>
      </c>
      <c r="B225" s="103" t="s">
        <v>896</v>
      </c>
      <c r="C225" s="99" t="s">
        <v>802</v>
      </c>
      <c r="D225" s="99" t="s">
        <v>423</v>
      </c>
      <c r="E225" s="98" t="s">
        <v>226</v>
      </c>
      <c r="F225" s="99"/>
      <c r="G225" s="98" t="s">
        <v>51</v>
      </c>
      <c r="H225" s="100">
        <f>H226</f>
        <v>7000</v>
      </c>
      <c r="I225" s="56">
        <f>I226</f>
        <v>7000</v>
      </c>
      <c r="J225" s="56">
        <f>J226</f>
        <v>7000</v>
      </c>
      <c r="K225" s="35"/>
      <c r="L225" s="35"/>
      <c r="M225" s="36"/>
      <c r="N225" s="37"/>
      <c r="Q225" s="76">
        <f t="shared" si="101"/>
        <v>21000</v>
      </c>
      <c r="R225" s="80">
        <f t="shared" si="102"/>
        <v>0</v>
      </c>
      <c r="S225" s="81"/>
      <c r="T225" s="81"/>
      <c r="U225" s="81"/>
    </row>
    <row r="226" spans="1:21" ht="45" outlineLevel="7" x14ac:dyDescent="0.25">
      <c r="A226" s="101">
        <f t="shared" si="103"/>
        <v>216</v>
      </c>
      <c r="B226" s="98" t="s">
        <v>897</v>
      </c>
      <c r="C226" s="99" t="s">
        <v>802</v>
      </c>
      <c r="D226" s="99" t="s">
        <v>476</v>
      </c>
      <c r="E226" s="98" t="s">
        <v>226</v>
      </c>
      <c r="F226" s="99"/>
      <c r="G226" s="98" t="s">
        <v>51</v>
      </c>
      <c r="H226" s="100">
        <f>SUM(K226:N226)</f>
        <v>7000</v>
      </c>
      <c r="I226" s="57">
        <v>7000</v>
      </c>
      <c r="J226" s="58">
        <v>7000</v>
      </c>
      <c r="K226" s="35">
        <v>7000</v>
      </c>
      <c r="L226" s="35"/>
      <c r="M226" s="36"/>
      <c r="N226" s="38"/>
      <c r="Q226" s="76">
        <f t="shared" si="101"/>
        <v>21000</v>
      </c>
      <c r="R226" s="80">
        <f t="shared" si="102"/>
        <v>0</v>
      </c>
      <c r="S226" s="81"/>
      <c r="T226" s="81"/>
      <c r="U226" s="81"/>
    </row>
    <row r="227" spans="1:21" ht="15" outlineLevel="7" x14ac:dyDescent="0.25">
      <c r="A227" s="101">
        <f t="shared" si="103"/>
        <v>217</v>
      </c>
      <c r="B227" s="98" t="s">
        <v>18</v>
      </c>
      <c r="C227" s="99" t="s">
        <v>802</v>
      </c>
      <c r="D227" s="99" t="s">
        <v>476</v>
      </c>
      <c r="E227" s="98"/>
      <c r="F227" s="99" t="s">
        <v>19</v>
      </c>
      <c r="G227" s="98"/>
      <c r="H227" s="100">
        <f>H226</f>
        <v>7000</v>
      </c>
      <c r="I227" s="56">
        <f t="shared" ref="I227:J227" si="113">I226</f>
        <v>7000</v>
      </c>
      <c r="J227" s="56">
        <f t="shared" si="113"/>
        <v>7000</v>
      </c>
      <c r="K227" s="35"/>
      <c r="L227" s="35"/>
      <c r="M227" s="36"/>
      <c r="N227" s="38"/>
      <c r="Q227" s="76">
        <f t="shared" si="101"/>
        <v>21000</v>
      </c>
      <c r="R227" s="80">
        <f t="shared" si="102"/>
        <v>0</v>
      </c>
      <c r="S227" s="81"/>
      <c r="T227" s="81"/>
      <c r="U227" s="81"/>
    </row>
    <row r="228" spans="1:21" ht="15" outlineLevel="7" x14ac:dyDescent="0.25">
      <c r="A228" s="101">
        <f t="shared" si="103"/>
        <v>218</v>
      </c>
      <c r="B228" s="98" t="s">
        <v>38</v>
      </c>
      <c r="C228" s="99" t="s">
        <v>802</v>
      </c>
      <c r="D228" s="99" t="s">
        <v>476</v>
      </c>
      <c r="E228" s="98"/>
      <c r="F228" s="99" t="s">
        <v>39</v>
      </c>
      <c r="G228" s="98"/>
      <c r="H228" s="100">
        <f>H226</f>
        <v>7000</v>
      </c>
      <c r="I228" s="56">
        <f t="shared" ref="I228:J228" si="114">I226</f>
        <v>7000</v>
      </c>
      <c r="J228" s="56">
        <f t="shared" si="114"/>
        <v>7000</v>
      </c>
      <c r="K228" s="35"/>
      <c r="L228" s="35"/>
      <c r="M228" s="36"/>
      <c r="N228" s="38"/>
      <c r="Q228" s="76">
        <f t="shared" si="101"/>
        <v>21000</v>
      </c>
      <c r="R228" s="80">
        <f t="shared" si="102"/>
        <v>0</v>
      </c>
      <c r="S228" s="81"/>
      <c r="T228" s="81"/>
      <c r="U228" s="81"/>
    </row>
    <row r="229" spans="1:21" ht="30" outlineLevel="6" x14ac:dyDescent="0.2">
      <c r="A229" s="101">
        <f t="shared" si="103"/>
        <v>219</v>
      </c>
      <c r="B229" s="98" t="s">
        <v>331</v>
      </c>
      <c r="C229" s="99" t="s">
        <v>805</v>
      </c>
      <c r="D229" s="99" t="s">
        <v>224</v>
      </c>
      <c r="E229" s="98" t="s">
        <v>235</v>
      </c>
      <c r="F229" s="99"/>
      <c r="G229" s="98" t="s">
        <v>338</v>
      </c>
      <c r="H229" s="100">
        <f>H230+H246+H267</f>
        <v>43285100</v>
      </c>
      <c r="I229" s="56">
        <f t="shared" ref="I229:J229" si="115">I230+I246+I267</f>
        <v>43285100</v>
      </c>
      <c r="J229" s="56">
        <f t="shared" si="115"/>
        <v>43270000</v>
      </c>
      <c r="K229" s="35">
        <f>K230+K246+K267</f>
        <v>42770000</v>
      </c>
      <c r="L229" s="35">
        <f t="shared" ref="L229:U229" si="116">L230+L246+L267</f>
        <v>0</v>
      </c>
      <c r="M229" s="35">
        <f t="shared" si="116"/>
        <v>0</v>
      </c>
      <c r="N229" s="35">
        <f t="shared" si="116"/>
        <v>15100</v>
      </c>
      <c r="O229" s="35">
        <f t="shared" si="116"/>
        <v>15100</v>
      </c>
      <c r="P229" s="35">
        <f t="shared" si="116"/>
        <v>0</v>
      </c>
      <c r="Q229" s="76">
        <f t="shared" si="101"/>
        <v>129840200</v>
      </c>
      <c r="R229" s="35">
        <f t="shared" si="116"/>
        <v>3666000</v>
      </c>
      <c r="S229" s="35">
        <f t="shared" si="116"/>
        <v>1204800</v>
      </c>
      <c r="T229" s="35">
        <f t="shared" si="116"/>
        <v>1230100</v>
      </c>
      <c r="U229" s="35">
        <f t="shared" si="116"/>
        <v>1231100</v>
      </c>
    </row>
    <row r="230" spans="1:21" ht="45" outlineLevel="7" x14ac:dyDescent="0.2">
      <c r="A230" s="101">
        <f t="shared" si="103"/>
        <v>220</v>
      </c>
      <c r="B230" s="98" t="s">
        <v>333</v>
      </c>
      <c r="C230" s="99" t="s">
        <v>809</v>
      </c>
      <c r="D230" s="99" t="s">
        <v>224</v>
      </c>
      <c r="E230" s="98" t="s">
        <v>287</v>
      </c>
      <c r="F230" s="99"/>
      <c r="G230" s="98" t="s">
        <v>226</v>
      </c>
      <c r="H230" s="100">
        <f>H231+H236+H241</f>
        <v>9914000</v>
      </c>
      <c r="I230" s="56">
        <f t="shared" ref="I230:J230" si="117">I231+I236+I241</f>
        <v>9914000</v>
      </c>
      <c r="J230" s="56">
        <f t="shared" si="117"/>
        <v>9914000</v>
      </c>
      <c r="K230" s="35">
        <f>SUM(K236:K245)</f>
        <v>9414000</v>
      </c>
      <c r="L230" s="35">
        <f t="shared" ref="L230:P230" si="118">SUM(L236:L245)</f>
        <v>0</v>
      </c>
      <c r="M230" s="35">
        <f t="shared" si="118"/>
        <v>0</v>
      </c>
      <c r="N230" s="35">
        <f t="shared" si="118"/>
        <v>0</v>
      </c>
      <c r="O230" s="35">
        <f t="shared" si="118"/>
        <v>0</v>
      </c>
      <c r="P230" s="35">
        <f t="shared" si="118"/>
        <v>0</v>
      </c>
      <c r="Q230" s="76">
        <f t="shared" si="101"/>
        <v>29742000</v>
      </c>
      <c r="R230" s="35">
        <f t="shared" ref="R230:U230" si="119">SUM(R236:R245)</f>
        <v>126000</v>
      </c>
      <c r="S230" s="35">
        <f t="shared" si="119"/>
        <v>41000</v>
      </c>
      <c r="T230" s="35">
        <f t="shared" si="119"/>
        <v>42000</v>
      </c>
      <c r="U230" s="35">
        <f t="shared" si="119"/>
        <v>43000</v>
      </c>
    </row>
    <row r="231" spans="1:21" ht="105" outlineLevel="7" x14ac:dyDescent="0.2">
      <c r="A231" s="101">
        <f t="shared" si="103"/>
        <v>221</v>
      </c>
      <c r="B231" s="103" t="s">
        <v>976</v>
      </c>
      <c r="C231" s="99" t="s">
        <v>969</v>
      </c>
      <c r="D231" s="99"/>
      <c r="E231" s="98"/>
      <c r="F231" s="99"/>
      <c r="G231" s="98"/>
      <c r="H231" s="100">
        <f>H233</f>
        <v>500000</v>
      </c>
      <c r="I231" s="56">
        <f t="shared" ref="I231:J231" si="120">I233</f>
        <v>500000</v>
      </c>
      <c r="J231" s="56">
        <f t="shared" si="120"/>
        <v>500000</v>
      </c>
      <c r="K231" s="35"/>
      <c r="L231" s="35"/>
      <c r="M231" s="35"/>
      <c r="N231" s="35"/>
      <c r="O231" s="35"/>
      <c r="P231" s="35"/>
      <c r="Q231" s="76"/>
      <c r="R231" s="35"/>
      <c r="S231" s="35"/>
      <c r="T231" s="35"/>
      <c r="U231" s="35"/>
    </row>
    <row r="232" spans="1:21" ht="45" outlineLevel="7" x14ac:dyDescent="0.2">
      <c r="A232" s="101">
        <f t="shared" si="103"/>
        <v>222</v>
      </c>
      <c r="B232" s="98" t="s">
        <v>903</v>
      </c>
      <c r="C232" s="99" t="s">
        <v>969</v>
      </c>
      <c r="D232" s="99" t="s">
        <v>742</v>
      </c>
      <c r="E232" s="98"/>
      <c r="F232" s="99"/>
      <c r="G232" s="98"/>
      <c r="H232" s="100">
        <f>H233</f>
        <v>500000</v>
      </c>
      <c r="I232" s="56">
        <f t="shared" ref="I232:J232" si="121">I233</f>
        <v>500000</v>
      </c>
      <c r="J232" s="56">
        <f t="shared" si="121"/>
        <v>500000</v>
      </c>
      <c r="K232" s="35"/>
      <c r="L232" s="35"/>
      <c r="M232" s="35"/>
      <c r="N232" s="35"/>
      <c r="O232" s="35"/>
      <c r="P232" s="35"/>
      <c r="Q232" s="76"/>
      <c r="R232" s="35"/>
      <c r="S232" s="35"/>
      <c r="T232" s="35"/>
      <c r="U232" s="35"/>
    </row>
    <row r="233" spans="1:21" ht="15" outlineLevel="7" x14ac:dyDescent="0.2">
      <c r="A233" s="101">
        <f t="shared" si="103"/>
        <v>223</v>
      </c>
      <c r="B233" s="98" t="s">
        <v>906</v>
      </c>
      <c r="C233" s="99" t="s">
        <v>969</v>
      </c>
      <c r="D233" s="99" t="s">
        <v>743</v>
      </c>
      <c r="E233" s="98"/>
      <c r="F233" s="99"/>
      <c r="G233" s="98"/>
      <c r="H233" s="100">
        <f>SUM(K233:N233)</f>
        <v>500000</v>
      </c>
      <c r="I233" s="56">
        <v>500000</v>
      </c>
      <c r="J233" s="56">
        <v>500000</v>
      </c>
      <c r="K233" s="35">
        <v>500000</v>
      </c>
      <c r="L233" s="35"/>
      <c r="M233" s="35"/>
      <c r="N233" s="35"/>
      <c r="O233" s="35"/>
      <c r="P233" s="35"/>
      <c r="Q233" s="76"/>
      <c r="R233" s="35"/>
      <c r="S233" s="35"/>
      <c r="T233" s="35"/>
      <c r="U233" s="35"/>
    </row>
    <row r="234" spans="1:21" ht="15" outlineLevel="7" x14ac:dyDescent="0.2">
      <c r="A234" s="101">
        <f t="shared" si="103"/>
        <v>224</v>
      </c>
      <c r="B234" s="98" t="s">
        <v>122</v>
      </c>
      <c r="C234" s="99" t="s">
        <v>969</v>
      </c>
      <c r="D234" s="99" t="s">
        <v>743</v>
      </c>
      <c r="E234" s="98"/>
      <c r="F234" s="99" t="s">
        <v>123</v>
      </c>
      <c r="G234" s="98"/>
      <c r="H234" s="100">
        <f>H233</f>
        <v>500000</v>
      </c>
      <c r="I234" s="56">
        <f t="shared" ref="I234:J235" si="122">I233</f>
        <v>500000</v>
      </c>
      <c r="J234" s="56">
        <f t="shared" si="122"/>
        <v>500000</v>
      </c>
      <c r="K234" s="35"/>
      <c r="L234" s="35"/>
      <c r="M234" s="35"/>
      <c r="N234" s="35"/>
      <c r="O234" s="35"/>
      <c r="P234" s="35"/>
      <c r="Q234" s="76"/>
      <c r="R234" s="35"/>
      <c r="S234" s="35"/>
      <c r="T234" s="35"/>
      <c r="U234" s="35"/>
    </row>
    <row r="235" spans="1:21" ht="15" outlineLevel="7" x14ac:dyDescent="0.2">
      <c r="A235" s="101">
        <f t="shared" si="103"/>
        <v>225</v>
      </c>
      <c r="B235" s="98" t="s">
        <v>125</v>
      </c>
      <c r="C235" s="99" t="s">
        <v>969</v>
      </c>
      <c r="D235" s="99" t="s">
        <v>743</v>
      </c>
      <c r="E235" s="98"/>
      <c r="F235" s="99" t="s">
        <v>126</v>
      </c>
      <c r="G235" s="98"/>
      <c r="H235" s="100">
        <f>H234</f>
        <v>500000</v>
      </c>
      <c r="I235" s="56">
        <f t="shared" si="122"/>
        <v>500000</v>
      </c>
      <c r="J235" s="56">
        <f t="shared" si="122"/>
        <v>500000</v>
      </c>
      <c r="K235" s="35"/>
      <c r="L235" s="35"/>
      <c r="M235" s="35"/>
      <c r="N235" s="35"/>
      <c r="O235" s="35"/>
      <c r="P235" s="35"/>
      <c r="Q235" s="76"/>
      <c r="R235" s="35"/>
      <c r="S235" s="35"/>
      <c r="T235" s="35"/>
      <c r="U235" s="35"/>
    </row>
    <row r="236" spans="1:21" ht="75" outlineLevel="5" x14ac:dyDescent="0.2">
      <c r="A236" s="101">
        <f t="shared" si="103"/>
        <v>226</v>
      </c>
      <c r="B236" s="98" t="s">
        <v>404</v>
      </c>
      <c r="C236" s="99" t="s">
        <v>810</v>
      </c>
      <c r="D236" s="99" t="s">
        <v>224</v>
      </c>
      <c r="E236" s="98" t="s">
        <v>287</v>
      </c>
      <c r="F236" s="99"/>
      <c r="G236" s="98" t="s">
        <v>226</v>
      </c>
      <c r="H236" s="100">
        <f>H238</f>
        <v>9190000</v>
      </c>
      <c r="I236" s="56">
        <f t="shared" ref="I236:J236" si="123">I238</f>
        <v>9190000</v>
      </c>
      <c r="J236" s="56">
        <f t="shared" si="123"/>
        <v>9190000</v>
      </c>
      <c r="K236" s="35"/>
      <c r="L236" s="35"/>
      <c r="M236" s="36"/>
      <c r="N236" s="37"/>
      <c r="Q236" s="76">
        <f t="shared" si="101"/>
        <v>27570000</v>
      </c>
      <c r="R236" s="80">
        <f t="shared" si="102"/>
        <v>126000</v>
      </c>
      <c r="S236" s="80">
        <v>41000</v>
      </c>
      <c r="T236" s="80">
        <v>42000</v>
      </c>
      <c r="U236" s="80">
        <v>43000</v>
      </c>
    </row>
    <row r="237" spans="1:21" ht="45" outlineLevel="6" x14ac:dyDescent="0.25">
      <c r="A237" s="101">
        <f t="shared" si="103"/>
        <v>227</v>
      </c>
      <c r="B237" s="98" t="s">
        <v>903</v>
      </c>
      <c r="C237" s="99" t="s">
        <v>810</v>
      </c>
      <c r="D237" s="99" t="s">
        <v>742</v>
      </c>
      <c r="E237" s="98" t="s">
        <v>287</v>
      </c>
      <c r="F237" s="99"/>
      <c r="G237" s="98" t="s">
        <v>226</v>
      </c>
      <c r="H237" s="100">
        <f>H238</f>
        <v>9190000</v>
      </c>
      <c r="I237" s="56">
        <f>I238</f>
        <v>9190000</v>
      </c>
      <c r="J237" s="56">
        <f>J238</f>
        <v>9190000</v>
      </c>
      <c r="K237" s="35"/>
      <c r="L237" s="35"/>
      <c r="M237" s="36"/>
      <c r="N237" s="37"/>
      <c r="Q237" s="76">
        <f t="shared" si="101"/>
        <v>27570000</v>
      </c>
      <c r="R237" s="80">
        <f t="shared" si="102"/>
        <v>0</v>
      </c>
      <c r="S237" s="81"/>
      <c r="T237" s="81"/>
      <c r="U237" s="81"/>
    </row>
    <row r="238" spans="1:21" ht="15" outlineLevel="6" x14ac:dyDescent="0.25">
      <c r="A238" s="101">
        <f t="shared" si="103"/>
        <v>228</v>
      </c>
      <c r="B238" s="98" t="s">
        <v>906</v>
      </c>
      <c r="C238" s="99" t="s">
        <v>810</v>
      </c>
      <c r="D238" s="99" t="s">
        <v>743</v>
      </c>
      <c r="E238" s="98" t="s">
        <v>287</v>
      </c>
      <c r="F238" s="99"/>
      <c r="G238" s="98" t="s">
        <v>226</v>
      </c>
      <c r="H238" s="100">
        <f>SUM(K238:N238)</f>
        <v>9190000</v>
      </c>
      <c r="I238" s="58">
        <v>9190000</v>
      </c>
      <c r="J238" s="58">
        <v>9190000</v>
      </c>
      <c r="K238" s="35">
        <v>9190000</v>
      </c>
      <c r="L238" s="35"/>
      <c r="M238" s="36"/>
      <c r="N238" s="38"/>
      <c r="Q238" s="76">
        <f t="shared" si="101"/>
        <v>27570000</v>
      </c>
      <c r="R238" s="80">
        <f t="shared" si="102"/>
        <v>0</v>
      </c>
      <c r="S238" s="81"/>
      <c r="T238" s="81"/>
      <c r="U238" s="81"/>
    </row>
    <row r="239" spans="1:21" ht="15" outlineLevel="6" x14ac:dyDescent="0.25">
      <c r="A239" s="101">
        <f t="shared" si="103"/>
        <v>229</v>
      </c>
      <c r="B239" s="98" t="s">
        <v>122</v>
      </c>
      <c r="C239" s="99" t="s">
        <v>810</v>
      </c>
      <c r="D239" s="99" t="s">
        <v>743</v>
      </c>
      <c r="E239" s="98"/>
      <c r="F239" s="99" t="s">
        <v>123</v>
      </c>
      <c r="G239" s="98"/>
      <c r="H239" s="100">
        <f>H238</f>
        <v>9190000</v>
      </c>
      <c r="I239" s="56">
        <f t="shared" ref="I239:J239" si="124">I238</f>
        <v>9190000</v>
      </c>
      <c r="J239" s="56">
        <f t="shared" si="124"/>
        <v>9190000</v>
      </c>
      <c r="K239" s="35"/>
      <c r="L239" s="35"/>
      <c r="M239" s="36"/>
      <c r="N239" s="38"/>
      <c r="Q239" s="76">
        <f t="shared" si="101"/>
        <v>27570000</v>
      </c>
      <c r="R239" s="80">
        <f t="shared" si="102"/>
        <v>0</v>
      </c>
      <c r="S239" s="81"/>
      <c r="T239" s="81"/>
      <c r="U239" s="81"/>
    </row>
    <row r="240" spans="1:21" ht="15" outlineLevel="6" x14ac:dyDescent="0.25">
      <c r="A240" s="101">
        <f t="shared" si="103"/>
        <v>230</v>
      </c>
      <c r="B240" s="98" t="s">
        <v>125</v>
      </c>
      <c r="C240" s="99" t="s">
        <v>810</v>
      </c>
      <c r="D240" s="99" t="s">
        <v>743</v>
      </c>
      <c r="E240" s="98"/>
      <c r="F240" s="99" t="s">
        <v>126</v>
      </c>
      <c r="G240" s="98"/>
      <c r="H240" s="100">
        <f>H238</f>
        <v>9190000</v>
      </c>
      <c r="I240" s="56">
        <f t="shared" ref="I240:J240" si="125">I238</f>
        <v>9190000</v>
      </c>
      <c r="J240" s="56">
        <f t="shared" si="125"/>
        <v>9190000</v>
      </c>
      <c r="K240" s="35"/>
      <c r="L240" s="35"/>
      <c r="M240" s="36"/>
      <c r="N240" s="38"/>
      <c r="Q240" s="76">
        <f t="shared" si="101"/>
        <v>27570000</v>
      </c>
      <c r="R240" s="80">
        <f t="shared" si="102"/>
        <v>0</v>
      </c>
      <c r="S240" s="81"/>
      <c r="T240" s="81"/>
      <c r="U240" s="81"/>
    </row>
    <row r="241" spans="1:21" ht="135" outlineLevel="7" x14ac:dyDescent="0.25">
      <c r="A241" s="101">
        <f t="shared" si="103"/>
        <v>231</v>
      </c>
      <c r="B241" s="103" t="s">
        <v>408</v>
      </c>
      <c r="C241" s="99" t="s">
        <v>811</v>
      </c>
      <c r="D241" s="99" t="s">
        <v>224</v>
      </c>
      <c r="E241" s="98" t="s">
        <v>287</v>
      </c>
      <c r="F241" s="99"/>
      <c r="G241" s="98" t="s">
        <v>226</v>
      </c>
      <c r="H241" s="100">
        <f>H243</f>
        <v>224000</v>
      </c>
      <c r="I241" s="69">
        <f>I243</f>
        <v>224000</v>
      </c>
      <c r="J241" s="64">
        <f>J243</f>
        <v>224000</v>
      </c>
      <c r="K241" s="35"/>
      <c r="L241" s="35"/>
      <c r="M241" s="36"/>
      <c r="N241" s="37"/>
      <c r="Q241" s="76">
        <f t="shared" si="101"/>
        <v>672000</v>
      </c>
      <c r="R241" s="80">
        <f t="shared" si="102"/>
        <v>0</v>
      </c>
      <c r="S241" s="81"/>
      <c r="T241" s="81"/>
      <c r="U241" s="81"/>
    </row>
    <row r="242" spans="1:21" ht="45" outlineLevel="7" x14ac:dyDescent="0.25">
      <c r="A242" s="101">
        <f t="shared" si="103"/>
        <v>232</v>
      </c>
      <c r="B242" s="103" t="s">
        <v>903</v>
      </c>
      <c r="C242" s="99" t="s">
        <v>811</v>
      </c>
      <c r="D242" s="99" t="s">
        <v>742</v>
      </c>
      <c r="E242" s="98" t="s">
        <v>287</v>
      </c>
      <c r="F242" s="99"/>
      <c r="G242" s="98" t="s">
        <v>226</v>
      </c>
      <c r="H242" s="100">
        <f>H243</f>
        <v>224000</v>
      </c>
      <c r="I242" s="56">
        <f>I243</f>
        <v>224000</v>
      </c>
      <c r="J242" s="56">
        <f>J243</f>
        <v>224000</v>
      </c>
      <c r="K242" s="35"/>
      <c r="L242" s="35"/>
      <c r="M242" s="36"/>
      <c r="N242" s="37"/>
      <c r="Q242" s="76">
        <f t="shared" si="101"/>
        <v>672000</v>
      </c>
      <c r="R242" s="80">
        <f t="shared" si="102"/>
        <v>0</v>
      </c>
      <c r="S242" s="81"/>
      <c r="T242" s="81"/>
      <c r="U242" s="81"/>
    </row>
    <row r="243" spans="1:21" ht="15" outlineLevel="7" x14ac:dyDescent="0.25">
      <c r="A243" s="101">
        <f t="shared" si="103"/>
        <v>233</v>
      </c>
      <c r="B243" s="98" t="s">
        <v>906</v>
      </c>
      <c r="C243" s="99" t="s">
        <v>811</v>
      </c>
      <c r="D243" s="99" t="s">
        <v>743</v>
      </c>
      <c r="E243" s="98" t="s">
        <v>287</v>
      </c>
      <c r="F243" s="99"/>
      <c r="G243" s="98" t="s">
        <v>226</v>
      </c>
      <c r="H243" s="100">
        <f>SUM(K243:N243)</f>
        <v>224000</v>
      </c>
      <c r="I243" s="58">
        <v>224000</v>
      </c>
      <c r="J243" s="58">
        <v>224000</v>
      </c>
      <c r="K243" s="35">
        <v>224000</v>
      </c>
      <c r="L243" s="35"/>
      <c r="M243" s="36"/>
      <c r="N243" s="38"/>
      <c r="Q243" s="76">
        <f t="shared" si="101"/>
        <v>672000</v>
      </c>
      <c r="R243" s="80">
        <f t="shared" si="102"/>
        <v>0</v>
      </c>
      <c r="S243" s="81"/>
      <c r="T243" s="81"/>
      <c r="U243" s="81"/>
    </row>
    <row r="244" spans="1:21" ht="15" outlineLevel="7" x14ac:dyDescent="0.25">
      <c r="A244" s="101">
        <f t="shared" si="103"/>
        <v>234</v>
      </c>
      <c r="B244" s="98" t="s">
        <v>122</v>
      </c>
      <c r="C244" s="99" t="s">
        <v>811</v>
      </c>
      <c r="D244" s="99" t="s">
        <v>743</v>
      </c>
      <c r="E244" s="98"/>
      <c r="F244" s="99" t="s">
        <v>123</v>
      </c>
      <c r="G244" s="98"/>
      <c r="H244" s="100">
        <f>H243</f>
        <v>224000</v>
      </c>
      <c r="I244" s="56">
        <f t="shared" ref="I244:J244" si="126">I243</f>
        <v>224000</v>
      </c>
      <c r="J244" s="56">
        <f t="shared" si="126"/>
        <v>224000</v>
      </c>
      <c r="K244" s="35"/>
      <c r="L244" s="35"/>
      <c r="M244" s="36"/>
      <c r="N244" s="38"/>
      <c r="Q244" s="76">
        <f t="shared" si="101"/>
        <v>672000</v>
      </c>
      <c r="R244" s="80">
        <f t="shared" si="102"/>
        <v>0</v>
      </c>
      <c r="S244" s="81"/>
      <c r="T244" s="81"/>
      <c r="U244" s="81"/>
    </row>
    <row r="245" spans="1:21" ht="15" outlineLevel="7" x14ac:dyDescent="0.25">
      <c r="A245" s="101">
        <f t="shared" si="103"/>
        <v>235</v>
      </c>
      <c r="B245" s="98" t="s">
        <v>125</v>
      </c>
      <c r="C245" s="99" t="s">
        <v>811</v>
      </c>
      <c r="D245" s="99" t="s">
        <v>743</v>
      </c>
      <c r="E245" s="98"/>
      <c r="F245" s="99" t="s">
        <v>126</v>
      </c>
      <c r="G245" s="98"/>
      <c r="H245" s="100">
        <f>H243</f>
        <v>224000</v>
      </c>
      <c r="I245" s="56">
        <f t="shared" ref="I245:J245" si="127">I243</f>
        <v>224000</v>
      </c>
      <c r="J245" s="56">
        <f t="shared" si="127"/>
        <v>224000</v>
      </c>
      <c r="K245" s="35"/>
      <c r="L245" s="35"/>
      <c r="M245" s="36"/>
      <c r="N245" s="38"/>
      <c r="Q245" s="76">
        <f t="shared" si="101"/>
        <v>672000</v>
      </c>
      <c r="R245" s="80">
        <f t="shared" si="102"/>
        <v>0</v>
      </c>
      <c r="S245" s="81"/>
      <c r="T245" s="81"/>
      <c r="U245" s="81"/>
    </row>
    <row r="246" spans="1:21" ht="45" outlineLevel="7" x14ac:dyDescent="0.2">
      <c r="A246" s="101">
        <f t="shared" si="103"/>
        <v>236</v>
      </c>
      <c r="B246" s="98" t="s">
        <v>411</v>
      </c>
      <c r="C246" s="99" t="s">
        <v>812</v>
      </c>
      <c r="D246" s="99" t="s">
        <v>224</v>
      </c>
      <c r="E246" s="98" t="s">
        <v>287</v>
      </c>
      <c r="F246" s="99"/>
      <c r="G246" s="98" t="s">
        <v>226</v>
      </c>
      <c r="H246" s="100">
        <f>H247+H252+H257+H262</f>
        <v>29128000</v>
      </c>
      <c r="I246" s="56">
        <f t="shared" ref="I246:J246" si="128">I247+I252+I257+I262</f>
        <v>29128000</v>
      </c>
      <c r="J246" s="56">
        <f t="shared" si="128"/>
        <v>29128000</v>
      </c>
      <c r="K246" s="35">
        <f>SUM(K247:K266)</f>
        <v>29128000</v>
      </c>
      <c r="L246" s="35">
        <f t="shared" ref="L246:U246" si="129">SUM(L247:L266)</f>
        <v>0</v>
      </c>
      <c r="M246" s="35">
        <f t="shared" si="129"/>
        <v>0</v>
      </c>
      <c r="N246" s="35">
        <f t="shared" si="129"/>
        <v>0</v>
      </c>
      <c r="O246" s="35">
        <f t="shared" si="129"/>
        <v>0</v>
      </c>
      <c r="P246" s="35">
        <f t="shared" si="129"/>
        <v>0</v>
      </c>
      <c r="Q246" s="76">
        <f t="shared" si="101"/>
        <v>87384000</v>
      </c>
      <c r="R246" s="35">
        <f t="shared" si="129"/>
        <v>3540000</v>
      </c>
      <c r="S246" s="35">
        <f t="shared" si="129"/>
        <v>1163800</v>
      </c>
      <c r="T246" s="35">
        <f t="shared" si="129"/>
        <v>1188100</v>
      </c>
      <c r="U246" s="35">
        <f t="shared" si="129"/>
        <v>1188100</v>
      </c>
    </row>
    <row r="247" spans="1:21" ht="105" outlineLevel="6" x14ac:dyDescent="0.2">
      <c r="A247" s="101">
        <f t="shared" si="103"/>
        <v>237</v>
      </c>
      <c r="B247" s="103" t="s">
        <v>978</v>
      </c>
      <c r="C247" s="99" t="s">
        <v>813</v>
      </c>
      <c r="D247" s="99" t="s">
        <v>224</v>
      </c>
      <c r="E247" s="98" t="s">
        <v>287</v>
      </c>
      <c r="F247" s="99"/>
      <c r="G247" s="98" t="s">
        <v>226</v>
      </c>
      <c r="H247" s="100">
        <f>H249</f>
        <v>19404700</v>
      </c>
      <c r="I247" s="64">
        <f>I249</f>
        <v>19404700</v>
      </c>
      <c r="J247" s="64">
        <f>J249</f>
        <v>19404700</v>
      </c>
      <c r="K247" s="35"/>
      <c r="L247" s="35"/>
      <c r="M247" s="36"/>
      <c r="N247" s="37"/>
      <c r="Q247" s="76">
        <f t="shared" si="101"/>
        <v>58214100</v>
      </c>
      <c r="R247" s="80">
        <f t="shared" si="102"/>
        <v>3540000</v>
      </c>
      <c r="S247" s="80">
        <v>1163800</v>
      </c>
      <c r="T247" s="80">
        <v>1188100</v>
      </c>
      <c r="U247" s="80">
        <v>1188100</v>
      </c>
    </row>
    <row r="248" spans="1:21" ht="45" outlineLevel="6" x14ac:dyDescent="0.25">
      <c r="A248" s="101">
        <f t="shared" si="103"/>
        <v>238</v>
      </c>
      <c r="B248" s="103" t="s">
        <v>903</v>
      </c>
      <c r="C248" s="99" t="s">
        <v>813</v>
      </c>
      <c r="D248" s="99" t="s">
        <v>742</v>
      </c>
      <c r="E248" s="98" t="s">
        <v>287</v>
      </c>
      <c r="F248" s="99"/>
      <c r="G248" s="98" t="s">
        <v>226</v>
      </c>
      <c r="H248" s="100">
        <f>H249</f>
        <v>19404700</v>
      </c>
      <c r="I248" s="56">
        <f>I249</f>
        <v>19404700</v>
      </c>
      <c r="J248" s="56">
        <f>J249</f>
        <v>19404700</v>
      </c>
      <c r="K248" s="35"/>
      <c r="L248" s="35"/>
      <c r="M248" s="36"/>
      <c r="N248" s="37"/>
      <c r="Q248" s="76">
        <f t="shared" si="101"/>
        <v>58214100</v>
      </c>
      <c r="R248" s="80">
        <f t="shared" si="102"/>
        <v>0</v>
      </c>
      <c r="S248" s="81"/>
      <c r="T248" s="81"/>
      <c r="U248" s="81"/>
    </row>
    <row r="249" spans="1:21" ht="15" outlineLevel="7" x14ac:dyDescent="0.25">
      <c r="A249" s="101">
        <f t="shared" si="103"/>
        <v>239</v>
      </c>
      <c r="B249" s="98" t="s">
        <v>906</v>
      </c>
      <c r="C249" s="99" t="s">
        <v>813</v>
      </c>
      <c r="D249" s="99" t="s">
        <v>743</v>
      </c>
      <c r="E249" s="98" t="s">
        <v>287</v>
      </c>
      <c r="F249" s="99"/>
      <c r="G249" s="98" t="s">
        <v>226</v>
      </c>
      <c r="H249" s="100">
        <f>SUM(K249:N249)</f>
        <v>19404700</v>
      </c>
      <c r="I249" s="57">
        <v>19404700</v>
      </c>
      <c r="J249" s="58">
        <v>19404700</v>
      </c>
      <c r="K249" s="35">
        <v>19404700</v>
      </c>
      <c r="L249" s="35"/>
      <c r="M249" s="36"/>
      <c r="N249" s="38"/>
      <c r="Q249" s="76">
        <f t="shared" si="101"/>
        <v>58214100</v>
      </c>
      <c r="R249" s="80">
        <f t="shared" si="102"/>
        <v>0</v>
      </c>
      <c r="S249" s="81"/>
      <c r="T249" s="81"/>
      <c r="U249" s="81"/>
    </row>
    <row r="250" spans="1:21" ht="15" outlineLevel="7" x14ac:dyDescent="0.25">
      <c r="A250" s="101">
        <f t="shared" si="103"/>
        <v>240</v>
      </c>
      <c r="B250" s="98" t="s">
        <v>122</v>
      </c>
      <c r="C250" s="99" t="s">
        <v>813</v>
      </c>
      <c r="D250" s="99" t="s">
        <v>743</v>
      </c>
      <c r="E250" s="98"/>
      <c r="F250" s="99" t="s">
        <v>123</v>
      </c>
      <c r="G250" s="98"/>
      <c r="H250" s="100">
        <f>H249</f>
        <v>19404700</v>
      </c>
      <c r="I250" s="56">
        <f t="shared" ref="I250:J250" si="130">I249</f>
        <v>19404700</v>
      </c>
      <c r="J250" s="56">
        <f t="shared" si="130"/>
        <v>19404700</v>
      </c>
      <c r="K250" s="35"/>
      <c r="L250" s="35"/>
      <c r="M250" s="36"/>
      <c r="N250" s="38"/>
      <c r="Q250" s="76">
        <f t="shared" si="101"/>
        <v>58214100</v>
      </c>
      <c r="R250" s="80">
        <f t="shared" si="102"/>
        <v>0</v>
      </c>
      <c r="S250" s="81"/>
      <c r="T250" s="81"/>
      <c r="U250" s="81"/>
    </row>
    <row r="251" spans="1:21" ht="15" outlineLevel="7" x14ac:dyDescent="0.25">
      <c r="A251" s="101">
        <f t="shared" si="103"/>
        <v>241</v>
      </c>
      <c r="B251" s="98" t="s">
        <v>125</v>
      </c>
      <c r="C251" s="99" t="s">
        <v>813</v>
      </c>
      <c r="D251" s="99" t="s">
        <v>743</v>
      </c>
      <c r="E251" s="98"/>
      <c r="F251" s="99" t="s">
        <v>126</v>
      </c>
      <c r="G251" s="98"/>
      <c r="H251" s="100">
        <f>H249</f>
        <v>19404700</v>
      </c>
      <c r="I251" s="56">
        <f t="shared" ref="I251:J251" si="131">I249</f>
        <v>19404700</v>
      </c>
      <c r="J251" s="56">
        <f t="shared" si="131"/>
        <v>19404700</v>
      </c>
      <c r="K251" s="35"/>
      <c r="L251" s="35"/>
      <c r="M251" s="36"/>
      <c r="N251" s="38"/>
      <c r="Q251" s="76">
        <f t="shared" si="101"/>
        <v>58214100</v>
      </c>
      <c r="R251" s="80">
        <f t="shared" si="102"/>
        <v>0</v>
      </c>
      <c r="S251" s="81"/>
      <c r="T251" s="81"/>
      <c r="U251" s="81"/>
    </row>
    <row r="252" spans="1:21" ht="75" outlineLevel="6" x14ac:dyDescent="0.25">
      <c r="A252" s="101">
        <f t="shared" si="103"/>
        <v>242</v>
      </c>
      <c r="B252" s="98" t="s">
        <v>417</v>
      </c>
      <c r="C252" s="99" t="s">
        <v>814</v>
      </c>
      <c r="D252" s="99" t="s">
        <v>224</v>
      </c>
      <c r="E252" s="98" t="s">
        <v>287</v>
      </c>
      <c r="F252" s="99"/>
      <c r="G252" s="98" t="s">
        <v>226</v>
      </c>
      <c r="H252" s="100">
        <f>H254</f>
        <v>7698390</v>
      </c>
      <c r="I252" s="64">
        <f>I254</f>
        <v>7698390</v>
      </c>
      <c r="J252" s="64">
        <f>J254</f>
        <v>7698390</v>
      </c>
      <c r="K252" s="35"/>
      <c r="L252" s="35"/>
      <c r="M252" s="36"/>
      <c r="N252" s="37"/>
      <c r="Q252" s="76">
        <f t="shared" si="101"/>
        <v>23095170</v>
      </c>
      <c r="R252" s="80">
        <f t="shared" si="102"/>
        <v>0</v>
      </c>
      <c r="S252" s="81"/>
      <c r="T252" s="81"/>
      <c r="U252" s="81"/>
    </row>
    <row r="253" spans="1:21" ht="45" outlineLevel="6" x14ac:dyDescent="0.25">
      <c r="A253" s="101">
        <f t="shared" si="103"/>
        <v>243</v>
      </c>
      <c r="B253" s="98" t="s">
        <v>903</v>
      </c>
      <c r="C253" s="99" t="s">
        <v>814</v>
      </c>
      <c r="D253" s="99" t="s">
        <v>742</v>
      </c>
      <c r="E253" s="98" t="s">
        <v>287</v>
      </c>
      <c r="F253" s="99"/>
      <c r="G253" s="98" t="s">
        <v>226</v>
      </c>
      <c r="H253" s="100">
        <f>H254</f>
        <v>7698390</v>
      </c>
      <c r="I253" s="56">
        <f>I254</f>
        <v>7698390</v>
      </c>
      <c r="J253" s="56">
        <f>J254</f>
        <v>7698390</v>
      </c>
      <c r="K253" s="35"/>
      <c r="L253" s="35"/>
      <c r="M253" s="36"/>
      <c r="N253" s="37"/>
      <c r="Q253" s="76">
        <f t="shared" si="101"/>
        <v>23095170</v>
      </c>
      <c r="R253" s="80">
        <f t="shared" si="102"/>
        <v>0</v>
      </c>
      <c r="S253" s="81"/>
      <c r="T253" s="81"/>
      <c r="U253" s="81"/>
    </row>
    <row r="254" spans="1:21" ht="15" outlineLevel="7" x14ac:dyDescent="0.25">
      <c r="A254" s="101">
        <f t="shared" si="103"/>
        <v>244</v>
      </c>
      <c r="B254" s="98" t="s">
        <v>906</v>
      </c>
      <c r="C254" s="99" t="s">
        <v>814</v>
      </c>
      <c r="D254" s="99" t="s">
        <v>743</v>
      </c>
      <c r="E254" s="98" t="s">
        <v>287</v>
      </c>
      <c r="F254" s="99"/>
      <c r="G254" s="98" t="s">
        <v>226</v>
      </c>
      <c r="H254" s="100">
        <f>SUM(K254:N254)</f>
        <v>7698390</v>
      </c>
      <c r="I254" s="57">
        <v>7698390</v>
      </c>
      <c r="J254" s="58">
        <v>7698390</v>
      </c>
      <c r="K254" s="35">
        <v>7698390</v>
      </c>
      <c r="L254" s="35"/>
      <c r="M254" s="36"/>
      <c r="N254" s="38"/>
      <c r="Q254" s="76">
        <f t="shared" si="101"/>
        <v>23095170</v>
      </c>
      <c r="R254" s="80">
        <f t="shared" si="102"/>
        <v>0</v>
      </c>
      <c r="S254" s="81"/>
      <c r="T254" s="81"/>
      <c r="U254" s="81"/>
    </row>
    <row r="255" spans="1:21" ht="15" outlineLevel="7" x14ac:dyDescent="0.25">
      <c r="A255" s="101">
        <f t="shared" si="103"/>
        <v>245</v>
      </c>
      <c r="B255" s="98" t="s">
        <v>122</v>
      </c>
      <c r="C255" s="99" t="s">
        <v>814</v>
      </c>
      <c r="D255" s="99" t="s">
        <v>743</v>
      </c>
      <c r="E255" s="98"/>
      <c r="F255" s="99" t="s">
        <v>123</v>
      </c>
      <c r="G255" s="98"/>
      <c r="H255" s="100">
        <f>H254</f>
        <v>7698390</v>
      </c>
      <c r="I255" s="56">
        <f t="shared" ref="I255:J255" si="132">I254</f>
        <v>7698390</v>
      </c>
      <c r="J255" s="56">
        <f t="shared" si="132"/>
        <v>7698390</v>
      </c>
      <c r="K255" s="35"/>
      <c r="L255" s="35"/>
      <c r="M255" s="36"/>
      <c r="N255" s="38"/>
      <c r="Q255" s="76">
        <f t="shared" si="101"/>
        <v>23095170</v>
      </c>
      <c r="R255" s="80">
        <f t="shared" si="102"/>
        <v>0</v>
      </c>
      <c r="S255" s="81"/>
      <c r="T255" s="81"/>
      <c r="U255" s="81"/>
    </row>
    <row r="256" spans="1:21" ht="15" outlineLevel="7" x14ac:dyDescent="0.25">
      <c r="A256" s="101">
        <f t="shared" si="103"/>
        <v>246</v>
      </c>
      <c r="B256" s="98" t="s">
        <v>125</v>
      </c>
      <c r="C256" s="99" t="s">
        <v>814</v>
      </c>
      <c r="D256" s="99" t="s">
        <v>743</v>
      </c>
      <c r="E256" s="98"/>
      <c r="F256" s="99" t="s">
        <v>126</v>
      </c>
      <c r="G256" s="98"/>
      <c r="H256" s="100">
        <f>H254</f>
        <v>7698390</v>
      </c>
      <c r="I256" s="56">
        <f t="shared" ref="I256:J256" si="133">I254</f>
        <v>7698390</v>
      </c>
      <c r="J256" s="56">
        <f t="shared" si="133"/>
        <v>7698390</v>
      </c>
      <c r="K256" s="35"/>
      <c r="L256" s="35"/>
      <c r="M256" s="36"/>
      <c r="N256" s="38"/>
      <c r="Q256" s="76">
        <f t="shared" si="101"/>
        <v>23095170</v>
      </c>
      <c r="R256" s="80">
        <f t="shared" si="102"/>
        <v>0</v>
      </c>
      <c r="S256" s="81"/>
      <c r="T256" s="81"/>
      <c r="U256" s="81"/>
    </row>
    <row r="257" spans="1:21" ht="120" outlineLevel="5" x14ac:dyDescent="0.25">
      <c r="A257" s="101">
        <f t="shared" si="103"/>
        <v>247</v>
      </c>
      <c r="B257" s="103" t="s">
        <v>420</v>
      </c>
      <c r="C257" s="99" t="s">
        <v>815</v>
      </c>
      <c r="D257" s="99" t="s">
        <v>224</v>
      </c>
      <c r="E257" s="98" t="s">
        <v>287</v>
      </c>
      <c r="F257" s="99"/>
      <c r="G257" s="98" t="s">
        <v>226</v>
      </c>
      <c r="H257" s="100">
        <f>H259</f>
        <v>2005000</v>
      </c>
      <c r="I257" s="64">
        <f>I259</f>
        <v>2005000</v>
      </c>
      <c r="J257" s="64">
        <f>J259</f>
        <v>2005000</v>
      </c>
      <c r="K257" s="35"/>
      <c r="L257" s="35"/>
      <c r="M257" s="36"/>
      <c r="N257" s="37"/>
      <c r="Q257" s="76">
        <f t="shared" si="101"/>
        <v>6015000</v>
      </c>
      <c r="R257" s="80">
        <f t="shared" si="102"/>
        <v>0</v>
      </c>
      <c r="S257" s="81"/>
      <c r="T257" s="81"/>
      <c r="U257" s="81"/>
    </row>
    <row r="258" spans="1:21" ht="45" outlineLevel="6" x14ac:dyDescent="0.25">
      <c r="A258" s="101">
        <f t="shared" si="103"/>
        <v>248</v>
      </c>
      <c r="B258" s="103" t="s">
        <v>903</v>
      </c>
      <c r="C258" s="99" t="s">
        <v>815</v>
      </c>
      <c r="D258" s="99" t="s">
        <v>742</v>
      </c>
      <c r="E258" s="98" t="s">
        <v>287</v>
      </c>
      <c r="F258" s="99"/>
      <c r="G258" s="98" t="s">
        <v>226</v>
      </c>
      <c r="H258" s="100">
        <f>H259</f>
        <v>2005000</v>
      </c>
      <c r="I258" s="56">
        <f>I259</f>
        <v>2005000</v>
      </c>
      <c r="J258" s="56">
        <f>J259</f>
        <v>2005000</v>
      </c>
      <c r="K258" s="35"/>
      <c r="L258" s="35"/>
      <c r="M258" s="36"/>
      <c r="N258" s="37"/>
      <c r="Q258" s="76">
        <f t="shared" si="101"/>
        <v>6015000</v>
      </c>
      <c r="R258" s="80">
        <f t="shared" si="102"/>
        <v>0</v>
      </c>
      <c r="S258" s="81"/>
      <c r="T258" s="81"/>
      <c r="U258" s="81"/>
    </row>
    <row r="259" spans="1:21" ht="15" outlineLevel="6" x14ac:dyDescent="0.25">
      <c r="A259" s="101">
        <f t="shared" si="103"/>
        <v>249</v>
      </c>
      <c r="B259" s="98" t="s">
        <v>906</v>
      </c>
      <c r="C259" s="99" t="s">
        <v>815</v>
      </c>
      <c r="D259" s="99" t="s">
        <v>743</v>
      </c>
      <c r="E259" s="98" t="s">
        <v>287</v>
      </c>
      <c r="F259" s="99"/>
      <c r="G259" s="98" t="s">
        <v>226</v>
      </c>
      <c r="H259" s="100">
        <f>SUM(K259:N259)</f>
        <v>2005000</v>
      </c>
      <c r="I259" s="58">
        <v>2005000</v>
      </c>
      <c r="J259" s="58">
        <v>2005000</v>
      </c>
      <c r="K259" s="35">
        <v>2005000</v>
      </c>
      <c r="L259" s="35"/>
      <c r="M259" s="36"/>
      <c r="N259" s="38"/>
      <c r="Q259" s="76">
        <f t="shared" si="101"/>
        <v>6015000</v>
      </c>
      <c r="R259" s="80">
        <f t="shared" si="102"/>
        <v>0</v>
      </c>
      <c r="S259" s="81"/>
      <c r="T259" s="81"/>
      <c r="U259" s="81"/>
    </row>
    <row r="260" spans="1:21" ht="15" outlineLevel="6" x14ac:dyDescent="0.25">
      <c r="A260" s="101">
        <f t="shared" si="103"/>
        <v>250</v>
      </c>
      <c r="B260" s="98" t="s">
        <v>122</v>
      </c>
      <c r="C260" s="99" t="s">
        <v>815</v>
      </c>
      <c r="D260" s="99" t="s">
        <v>743</v>
      </c>
      <c r="E260" s="98"/>
      <c r="F260" s="99" t="s">
        <v>123</v>
      </c>
      <c r="G260" s="98"/>
      <c r="H260" s="100">
        <f>H259</f>
        <v>2005000</v>
      </c>
      <c r="I260" s="56">
        <f t="shared" ref="I260:J260" si="134">I259</f>
        <v>2005000</v>
      </c>
      <c r="J260" s="56">
        <f t="shared" si="134"/>
        <v>2005000</v>
      </c>
      <c r="K260" s="35"/>
      <c r="L260" s="35"/>
      <c r="M260" s="36"/>
      <c r="N260" s="38"/>
      <c r="Q260" s="76">
        <f t="shared" si="101"/>
        <v>6015000</v>
      </c>
      <c r="R260" s="80">
        <f t="shared" si="102"/>
        <v>0</v>
      </c>
      <c r="S260" s="81"/>
      <c r="T260" s="81"/>
      <c r="U260" s="81"/>
    </row>
    <row r="261" spans="1:21" ht="15" outlineLevel="6" x14ac:dyDescent="0.25">
      <c r="A261" s="101">
        <f t="shared" si="103"/>
        <v>251</v>
      </c>
      <c r="B261" s="98" t="s">
        <v>125</v>
      </c>
      <c r="C261" s="99" t="s">
        <v>815</v>
      </c>
      <c r="D261" s="99" t="s">
        <v>743</v>
      </c>
      <c r="E261" s="98"/>
      <c r="F261" s="99" t="s">
        <v>126</v>
      </c>
      <c r="G261" s="98"/>
      <c r="H261" s="100">
        <f>H259</f>
        <v>2005000</v>
      </c>
      <c r="I261" s="56">
        <f t="shared" ref="I261:J261" si="135">I259</f>
        <v>2005000</v>
      </c>
      <c r="J261" s="56">
        <f t="shared" si="135"/>
        <v>2005000</v>
      </c>
      <c r="K261" s="35"/>
      <c r="L261" s="35"/>
      <c r="M261" s="36"/>
      <c r="N261" s="38"/>
      <c r="Q261" s="76">
        <f t="shared" si="101"/>
        <v>6015000</v>
      </c>
      <c r="R261" s="80">
        <f t="shared" si="102"/>
        <v>0</v>
      </c>
      <c r="S261" s="81"/>
      <c r="T261" s="81"/>
      <c r="U261" s="81"/>
    </row>
    <row r="262" spans="1:21" ht="120" outlineLevel="5" x14ac:dyDescent="0.25">
      <c r="A262" s="101">
        <f t="shared" si="103"/>
        <v>252</v>
      </c>
      <c r="B262" s="102" t="s">
        <v>968</v>
      </c>
      <c r="C262" s="99" t="s">
        <v>927</v>
      </c>
      <c r="D262" s="99"/>
      <c r="E262" s="98" t="s">
        <v>287</v>
      </c>
      <c r="F262" s="99"/>
      <c r="G262" s="98" t="s">
        <v>226</v>
      </c>
      <c r="H262" s="100">
        <f>H264</f>
        <v>19910</v>
      </c>
      <c r="I262" s="56">
        <f>I264</f>
        <v>19910</v>
      </c>
      <c r="J262" s="56">
        <f>J264</f>
        <v>19910</v>
      </c>
      <c r="K262" s="35"/>
      <c r="L262" s="35"/>
      <c r="M262" s="36"/>
      <c r="N262" s="38"/>
      <c r="Q262" s="76">
        <f t="shared" si="101"/>
        <v>59730</v>
      </c>
      <c r="R262" s="80">
        <f t="shared" si="102"/>
        <v>0</v>
      </c>
      <c r="S262" s="81"/>
      <c r="T262" s="81"/>
      <c r="U262" s="81"/>
    </row>
    <row r="263" spans="1:21" ht="45" outlineLevel="6" x14ac:dyDescent="0.25">
      <c r="A263" s="101">
        <f t="shared" si="103"/>
        <v>253</v>
      </c>
      <c r="B263" s="103" t="s">
        <v>903</v>
      </c>
      <c r="C263" s="99" t="s">
        <v>927</v>
      </c>
      <c r="D263" s="99" t="s">
        <v>742</v>
      </c>
      <c r="E263" s="98" t="s">
        <v>287</v>
      </c>
      <c r="F263" s="99"/>
      <c r="G263" s="98" t="s">
        <v>226</v>
      </c>
      <c r="H263" s="100">
        <f>H264</f>
        <v>19910</v>
      </c>
      <c r="I263" s="56">
        <f>I264</f>
        <v>19910</v>
      </c>
      <c r="J263" s="56">
        <f>J264</f>
        <v>19910</v>
      </c>
      <c r="K263" s="35"/>
      <c r="L263" s="35"/>
      <c r="M263" s="36"/>
      <c r="N263" s="38"/>
      <c r="Q263" s="76">
        <f t="shared" si="101"/>
        <v>59730</v>
      </c>
      <c r="R263" s="80">
        <f t="shared" si="102"/>
        <v>0</v>
      </c>
      <c r="S263" s="81"/>
      <c r="T263" s="81"/>
      <c r="U263" s="81"/>
    </row>
    <row r="264" spans="1:21" ht="15" outlineLevel="6" x14ac:dyDescent="0.25">
      <c r="A264" s="101">
        <f t="shared" si="103"/>
        <v>254</v>
      </c>
      <c r="B264" s="98" t="s">
        <v>906</v>
      </c>
      <c r="C264" s="99" t="s">
        <v>927</v>
      </c>
      <c r="D264" s="99" t="s">
        <v>743</v>
      </c>
      <c r="E264" s="98" t="s">
        <v>287</v>
      </c>
      <c r="F264" s="99"/>
      <c r="G264" s="98" t="s">
        <v>226</v>
      </c>
      <c r="H264" s="100">
        <f>SUM(K264:N264)</f>
        <v>19910</v>
      </c>
      <c r="I264" s="58">
        <v>19910</v>
      </c>
      <c r="J264" s="58">
        <v>19910</v>
      </c>
      <c r="K264" s="35">
        <v>19910</v>
      </c>
      <c r="L264" s="35"/>
      <c r="M264" s="36"/>
      <c r="N264" s="38"/>
      <c r="Q264" s="76">
        <f t="shared" si="101"/>
        <v>59730</v>
      </c>
      <c r="R264" s="80">
        <f t="shared" si="102"/>
        <v>0</v>
      </c>
      <c r="S264" s="81"/>
      <c r="T264" s="81"/>
      <c r="U264" s="81"/>
    </row>
    <row r="265" spans="1:21" ht="15" outlineLevel="6" x14ac:dyDescent="0.25">
      <c r="A265" s="101">
        <f t="shared" si="103"/>
        <v>255</v>
      </c>
      <c r="B265" s="98" t="s">
        <v>122</v>
      </c>
      <c r="C265" s="99" t="s">
        <v>927</v>
      </c>
      <c r="D265" s="99" t="s">
        <v>743</v>
      </c>
      <c r="E265" s="98"/>
      <c r="F265" s="99" t="s">
        <v>123</v>
      </c>
      <c r="G265" s="98"/>
      <c r="H265" s="100">
        <f>H264</f>
        <v>19910</v>
      </c>
      <c r="I265" s="56">
        <f t="shared" ref="I265:J265" si="136">I264</f>
        <v>19910</v>
      </c>
      <c r="J265" s="56">
        <f t="shared" si="136"/>
        <v>19910</v>
      </c>
      <c r="K265" s="35"/>
      <c r="L265" s="35"/>
      <c r="M265" s="36"/>
      <c r="N265" s="38"/>
      <c r="Q265" s="76">
        <f t="shared" si="101"/>
        <v>59730</v>
      </c>
      <c r="R265" s="80">
        <f t="shared" si="102"/>
        <v>0</v>
      </c>
      <c r="S265" s="81"/>
      <c r="T265" s="81"/>
      <c r="U265" s="81"/>
    </row>
    <row r="266" spans="1:21" ht="15" outlineLevel="6" x14ac:dyDescent="0.25">
      <c r="A266" s="101">
        <f t="shared" si="103"/>
        <v>256</v>
      </c>
      <c r="B266" s="98" t="s">
        <v>125</v>
      </c>
      <c r="C266" s="99" t="s">
        <v>927</v>
      </c>
      <c r="D266" s="99" t="s">
        <v>743</v>
      </c>
      <c r="E266" s="98"/>
      <c r="F266" s="99" t="s">
        <v>126</v>
      </c>
      <c r="G266" s="98"/>
      <c r="H266" s="100">
        <f>H264</f>
        <v>19910</v>
      </c>
      <c r="I266" s="56">
        <f t="shared" ref="I266:J266" si="137">I264</f>
        <v>19910</v>
      </c>
      <c r="J266" s="56">
        <f t="shared" si="137"/>
        <v>19910</v>
      </c>
      <c r="K266" s="35"/>
      <c r="L266" s="35"/>
      <c r="M266" s="36"/>
      <c r="N266" s="38"/>
      <c r="Q266" s="76">
        <f t="shared" si="101"/>
        <v>59730</v>
      </c>
      <c r="R266" s="80">
        <f t="shared" si="102"/>
        <v>0</v>
      </c>
      <c r="S266" s="81"/>
      <c r="T266" s="81"/>
      <c r="U266" s="81"/>
    </row>
    <row r="267" spans="1:21" ht="75" outlineLevel="7" x14ac:dyDescent="0.25">
      <c r="A267" s="101">
        <f t="shared" si="103"/>
        <v>257</v>
      </c>
      <c r="B267" s="98" t="s">
        <v>342</v>
      </c>
      <c r="C267" s="99" t="s">
        <v>806</v>
      </c>
      <c r="D267" s="99" t="s">
        <v>224</v>
      </c>
      <c r="E267" s="98" t="s">
        <v>235</v>
      </c>
      <c r="F267" s="99"/>
      <c r="G267" s="98" t="s">
        <v>338</v>
      </c>
      <c r="H267" s="100">
        <f>H268+H273+H278+H283+H288</f>
        <v>4243100</v>
      </c>
      <c r="I267" s="56">
        <f t="shared" ref="I267:J267" si="138">I268+I273+I278+I283+I288</f>
        <v>4243100</v>
      </c>
      <c r="J267" s="56">
        <f t="shared" si="138"/>
        <v>4228000</v>
      </c>
      <c r="K267" s="35">
        <f>SUM(K268:K292)</f>
        <v>4228000</v>
      </c>
      <c r="L267" s="35">
        <f t="shared" ref="L267:P267" si="139">SUM(L268:L292)</f>
        <v>0</v>
      </c>
      <c r="M267" s="35">
        <f t="shared" si="139"/>
        <v>0</v>
      </c>
      <c r="N267" s="35">
        <f t="shared" si="139"/>
        <v>15100</v>
      </c>
      <c r="O267" s="35">
        <f t="shared" si="139"/>
        <v>15100</v>
      </c>
      <c r="P267" s="35">
        <f t="shared" si="139"/>
        <v>0</v>
      </c>
      <c r="Q267" s="76">
        <f t="shared" si="101"/>
        <v>12714200</v>
      </c>
      <c r="R267" s="80">
        <f t="shared" si="102"/>
        <v>0</v>
      </c>
      <c r="S267" s="81"/>
      <c r="T267" s="81"/>
      <c r="U267" s="81"/>
    </row>
    <row r="268" spans="1:21" ht="120" outlineLevel="7" x14ac:dyDescent="0.25">
      <c r="A268" s="101">
        <f t="shared" si="103"/>
        <v>258</v>
      </c>
      <c r="B268" s="103" t="s">
        <v>957</v>
      </c>
      <c r="C268" s="99" t="s">
        <v>922</v>
      </c>
      <c r="D268" s="99" t="s">
        <v>224</v>
      </c>
      <c r="E268" s="98" t="s">
        <v>287</v>
      </c>
      <c r="F268" s="99"/>
      <c r="G268" s="98" t="s">
        <v>226</v>
      </c>
      <c r="H268" s="100">
        <f>H270</f>
        <v>15100</v>
      </c>
      <c r="I268" s="64">
        <f>I270</f>
        <v>15100</v>
      </c>
      <c r="J268" s="64">
        <f>J270</f>
        <v>0</v>
      </c>
      <c r="K268" s="35"/>
      <c r="L268" s="35"/>
      <c r="M268" s="36"/>
      <c r="N268" s="37"/>
      <c r="Q268" s="76">
        <f t="shared" si="101"/>
        <v>30200</v>
      </c>
      <c r="R268" s="80">
        <f t="shared" si="102"/>
        <v>0</v>
      </c>
      <c r="S268" s="81"/>
      <c r="T268" s="81"/>
      <c r="U268" s="81"/>
    </row>
    <row r="269" spans="1:21" ht="45" outlineLevel="7" x14ac:dyDescent="0.25">
      <c r="A269" s="101">
        <f t="shared" ref="A269:A332" si="140">A268+1</f>
        <v>259</v>
      </c>
      <c r="B269" s="103" t="s">
        <v>903</v>
      </c>
      <c r="C269" s="99" t="s">
        <v>922</v>
      </c>
      <c r="D269" s="99" t="s">
        <v>742</v>
      </c>
      <c r="E269" s="98" t="s">
        <v>287</v>
      </c>
      <c r="F269" s="99"/>
      <c r="G269" s="98" t="s">
        <v>226</v>
      </c>
      <c r="H269" s="100">
        <f>H270</f>
        <v>15100</v>
      </c>
      <c r="I269" s="70">
        <f>I270</f>
        <v>15100</v>
      </c>
      <c r="J269" s="56">
        <f>J270</f>
        <v>0</v>
      </c>
      <c r="K269" s="35"/>
      <c r="L269" s="35"/>
      <c r="M269" s="36"/>
      <c r="N269" s="37"/>
      <c r="Q269" s="76">
        <f t="shared" si="101"/>
        <v>30200</v>
      </c>
      <c r="R269" s="80">
        <f t="shared" si="102"/>
        <v>0</v>
      </c>
      <c r="S269" s="81"/>
      <c r="T269" s="81"/>
      <c r="U269" s="81"/>
    </row>
    <row r="270" spans="1:21" ht="15" outlineLevel="6" x14ac:dyDescent="0.25">
      <c r="A270" s="101">
        <f t="shared" si="140"/>
        <v>260</v>
      </c>
      <c r="B270" s="98" t="s">
        <v>906</v>
      </c>
      <c r="C270" s="99" t="s">
        <v>922</v>
      </c>
      <c r="D270" s="99" t="s">
        <v>743</v>
      </c>
      <c r="E270" s="98" t="s">
        <v>287</v>
      </c>
      <c r="F270" s="99"/>
      <c r="G270" s="98" t="s">
        <v>226</v>
      </c>
      <c r="H270" s="100">
        <f>SUM(K270:N270)</f>
        <v>15100</v>
      </c>
      <c r="I270" s="58">
        <v>15100</v>
      </c>
      <c r="J270" s="58">
        <v>0</v>
      </c>
      <c r="K270" s="35"/>
      <c r="L270" s="35"/>
      <c r="M270" s="36"/>
      <c r="N270" s="38">
        <v>15100</v>
      </c>
      <c r="O270" s="36">
        <v>15100</v>
      </c>
      <c r="P270" s="36">
        <v>0</v>
      </c>
      <c r="Q270" s="76">
        <f t="shared" si="101"/>
        <v>30200</v>
      </c>
      <c r="R270" s="80">
        <f t="shared" si="102"/>
        <v>0</v>
      </c>
      <c r="S270" s="81"/>
      <c r="T270" s="81"/>
      <c r="U270" s="81"/>
    </row>
    <row r="271" spans="1:21" ht="15" outlineLevel="6" x14ac:dyDescent="0.25">
      <c r="A271" s="101">
        <f t="shared" si="140"/>
        <v>261</v>
      </c>
      <c r="B271" s="98" t="s">
        <v>122</v>
      </c>
      <c r="C271" s="99" t="s">
        <v>922</v>
      </c>
      <c r="D271" s="99" t="s">
        <v>743</v>
      </c>
      <c r="E271" s="98"/>
      <c r="F271" s="99" t="s">
        <v>123</v>
      </c>
      <c r="G271" s="98"/>
      <c r="H271" s="100">
        <f>H270</f>
        <v>15100</v>
      </c>
      <c r="I271" s="56">
        <f t="shared" ref="I271:J271" si="141">I270</f>
        <v>15100</v>
      </c>
      <c r="J271" s="56">
        <f t="shared" si="141"/>
        <v>0</v>
      </c>
      <c r="K271" s="35"/>
      <c r="L271" s="35"/>
      <c r="M271" s="36"/>
      <c r="N271" s="38"/>
      <c r="Q271" s="76">
        <f t="shared" si="101"/>
        <v>30200</v>
      </c>
      <c r="R271" s="80">
        <f t="shared" si="102"/>
        <v>0</v>
      </c>
      <c r="S271" s="81"/>
      <c r="T271" s="81"/>
      <c r="U271" s="81"/>
    </row>
    <row r="272" spans="1:21" ht="15" outlineLevel="6" x14ac:dyDescent="0.25">
      <c r="A272" s="101">
        <f t="shared" si="140"/>
        <v>262</v>
      </c>
      <c r="B272" s="98" t="s">
        <v>125</v>
      </c>
      <c r="C272" s="99" t="s">
        <v>922</v>
      </c>
      <c r="D272" s="99" t="s">
        <v>743</v>
      </c>
      <c r="E272" s="98"/>
      <c r="F272" s="99" t="s">
        <v>126</v>
      </c>
      <c r="G272" s="98"/>
      <c r="H272" s="100">
        <f>H270</f>
        <v>15100</v>
      </c>
      <c r="I272" s="56">
        <f t="shared" ref="I272:J272" si="142">I270</f>
        <v>15100</v>
      </c>
      <c r="J272" s="56">
        <f t="shared" si="142"/>
        <v>0</v>
      </c>
      <c r="K272" s="35"/>
      <c r="L272" s="35"/>
      <c r="M272" s="36"/>
      <c r="N272" s="38"/>
      <c r="Q272" s="76">
        <f t="shared" si="101"/>
        <v>30200</v>
      </c>
      <c r="R272" s="80">
        <f t="shared" si="102"/>
        <v>0</v>
      </c>
      <c r="S272" s="81"/>
      <c r="T272" s="81"/>
      <c r="U272" s="81"/>
    </row>
    <row r="273" spans="1:21" ht="105" outlineLevel="6" x14ac:dyDescent="0.25">
      <c r="A273" s="101">
        <f t="shared" si="140"/>
        <v>263</v>
      </c>
      <c r="B273" s="98" t="s">
        <v>346</v>
      </c>
      <c r="C273" s="99" t="s">
        <v>807</v>
      </c>
      <c r="D273" s="99" t="s">
        <v>224</v>
      </c>
      <c r="E273" s="98" t="s">
        <v>235</v>
      </c>
      <c r="F273" s="99"/>
      <c r="G273" s="98" t="s">
        <v>338</v>
      </c>
      <c r="H273" s="100">
        <f>H275</f>
        <v>3914000</v>
      </c>
      <c r="I273" s="64">
        <f>I275</f>
        <v>3914000</v>
      </c>
      <c r="J273" s="64">
        <f>J275</f>
        <v>3914000</v>
      </c>
      <c r="K273" s="35"/>
      <c r="L273" s="35"/>
      <c r="M273" s="36"/>
      <c r="N273" s="37"/>
      <c r="Q273" s="76">
        <f t="shared" ref="Q273:Q336" si="143">H273+I273+J273</f>
        <v>11742000</v>
      </c>
      <c r="R273" s="80">
        <f t="shared" ref="R273:R336" si="144">SUM(S273:U273)</f>
        <v>0</v>
      </c>
      <c r="S273" s="81"/>
      <c r="T273" s="81"/>
      <c r="U273" s="81"/>
    </row>
    <row r="274" spans="1:21" ht="45" outlineLevel="7" x14ac:dyDescent="0.25">
      <c r="A274" s="101">
        <f t="shared" si="140"/>
        <v>264</v>
      </c>
      <c r="B274" s="98" t="s">
        <v>903</v>
      </c>
      <c r="C274" s="99" t="s">
        <v>807</v>
      </c>
      <c r="D274" s="99" t="s">
        <v>742</v>
      </c>
      <c r="E274" s="98" t="s">
        <v>235</v>
      </c>
      <c r="F274" s="99"/>
      <c r="G274" s="98" t="s">
        <v>338</v>
      </c>
      <c r="H274" s="100">
        <f>H275</f>
        <v>3914000</v>
      </c>
      <c r="I274" s="70">
        <f>I275</f>
        <v>3914000</v>
      </c>
      <c r="J274" s="56">
        <f>J275</f>
        <v>3914000</v>
      </c>
      <c r="K274" s="35"/>
      <c r="L274" s="35"/>
      <c r="M274" s="36"/>
      <c r="N274" s="37"/>
      <c r="Q274" s="76">
        <f t="shared" si="143"/>
        <v>11742000</v>
      </c>
      <c r="R274" s="80">
        <f t="shared" si="144"/>
        <v>0</v>
      </c>
      <c r="S274" s="81"/>
      <c r="T274" s="81"/>
      <c r="U274" s="81"/>
    </row>
    <row r="275" spans="1:21" ht="15" outlineLevel="4" x14ac:dyDescent="0.25">
      <c r="A275" s="101">
        <f t="shared" si="140"/>
        <v>265</v>
      </c>
      <c r="B275" s="98" t="s">
        <v>906</v>
      </c>
      <c r="C275" s="99" t="s">
        <v>807</v>
      </c>
      <c r="D275" s="99" t="s">
        <v>743</v>
      </c>
      <c r="E275" s="98" t="s">
        <v>235</v>
      </c>
      <c r="F275" s="99"/>
      <c r="G275" s="98" t="s">
        <v>338</v>
      </c>
      <c r="H275" s="100">
        <f>SUM(K275:N275)</f>
        <v>3914000</v>
      </c>
      <c r="I275" s="58">
        <v>3914000</v>
      </c>
      <c r="J275" s="58">
        <v>3914000</v>
      </c>
      <c r="K275" s="35">
        <v>3914000</v>
      </c>
      <c r="L275" s="35"/>
      <c r="M275" s="36"/>
      <c r="N275" s="38"/>
      <c r="Q275" s="76">
        <f t="shared" si="143"/>
        <v>11742000</v>
      </c>
      <c r="R275" s="80">
        <f t="shared" si="144"/>
        <v>0</v>
      </c>
      <c r="S275" s="81"/>
      <c r="T275" s="81"/>
      <c r="U275" s="81"/>
    </row>
    <row r="276" spans="1:21" ht="15" outlineLevel="4" x14ac:dyDescent="0.25">
      <c r="A276" s="101">
        <f t="shared" si="140"/>
        <v>266</v>
      </c>
      <c r="B276" s="98" t="s">
        <v>99</v>
      </c>
      <c r="C276" s="99" t="s">
        <v>807</v>
      </c>
      <c r="D276" s="99" t="s">
        <v>743</v>
      </c>
      <c r="E276" s="98"/>
      <c r="F276" s="99" t="s">
        <v>100</v>
      </c>
      <c r="G276" s="98"/>
      <c r="H276" s="100">
        <f>H275</f>
        <v>3914000</v>
      </c>
      <c r="I276" s="56">
        <f t="shared" ref="I276:J276" si="145">I275</f>
        <v>3914000</v>
      </c>
      <c r="J276" s="56">
        <f t="shared" si="145"/>
        <v>3914000</v>
      </c>
      <c r="K276" s="35"/>
      <c r="L276" s="35"/>
      <c r="M276" s="36"/>
      <c r="N276" s="38"/>
      <c r="Q276" s="76">
        <f t="shared" si="143"/>
        <v>11742000</v>
      </c>
      <c r="R276" s="80">
        <f t="shared" si="144"/>
        <v>0</v>
      </c>
      <c r="S276" s="81"/>
      <c r="T276" s="81"/>
      <c r="U276" s="81"/>
    </row>
    <row r="277" spans="1:21" ht="15" outlineLevel="4" x14ac:dyDescent="0.25">
      <c r="A277" s="101">
        <f t="shared" si="140"/>
        <v>267</v>
      </c>
      <c r="B277" s="98" t="s">
        <v>105</v>
      </c>
      <c r="C277" s="99" t="s">
        <v>807</v>
      </c>
      <c r="D277" s="99" t="s">
        <v>743</v>
      </c>
      <c r="E277" s="98"/>
      <c r="F277" s="99" t="s">
        <v>106</v>
      </c>
      <c r="G277" s="98"/>
      <c r="H277" s="100">
        <f>H275</f>
        <v>3914000</v>
      </c>
      <c r="I277" s="56">
        <f t="shared" ref="I277:J277" si="146">I275</f>
        <v>3914000</v>
      </c>
      <c r="J277" s="56">
        <f t="shared" si="146"/>
        <v>3914000</v>
      </c>
      <c r="K277" s="35"/>
      <c r="L277" s="35"/>
      <c r="M277" s="36"/>
      <c r="N277" s="38"/>
      <c r="Q277" s="76">
        <f t="shared" si="143"/>
        <v>11742000</v>
      </c>
      <c r="R277" s="80">
        <f t="shared" si="144"/>
        <v>0</v>
      </c>
      <c r="S277" s="81"/>
      <c r="T277" s="81"/>
      <c r="U277" s="81"/>
    </row>
    <row r="278" spans="1:21" ht="150" outlineLevel="5" x14ac:dyDescent="0.25">
      <c r="A278" s="101">
        <f t="shared" si="140"/>
        <v>268</v>
      </c>
      <c r="B278" s="103" t="s">
        <v>349</v>
      </c>
      <c r="C278" s="99" t="s">
        <v>808</v>
      </c>
      <c r="D278" s="99" t="s">
        <v>224</v>
      </c>
      <c r="E278" s="98" t="s">
        <v>235</v>
      </c>
      <c r="F278" s="99"/>
      <c r="G278" s="98" t="s">
        <v>338</v>
      </c>
      <c r="H278" s="100">
        <f>H280</f>
        <v>274000</v>
      </c>
      <c r="I278" s="64">
        <f>I280</f>
        <v>274000</v>
      </c>
      <c r="J278" s="64">
        <f>J280</f>
        <v>274000</v>
      </c>
      <c r="K278" s="35"/>
      <c r="L278" s="35"/>
      <c r="M278" s="36"/>
      <c r="N278" s="37"/>
      <c r="Q278" s="76">
        <f t="shared" si="143"/>
        <v>822000</v>
      </c>
      <c r="R278" s="80">
        <f t="shared" si="144"/>
        <v>0</v>
      </c>
      <c r="S278" s="81"/>
      <c r="T278" s="81"/>
      <c r="U278" s="81"/>
    </row>
    <row r="279" spans="1:21" ht="45" outlineLevel="6" x14ac:dyDescent="0.25">
      <c r="A279" s="101">
        <f t="shared" si="140"/>
        <v>269</v>
      </c>
      <c r="B279" s="103" t="s">
        <v>903</v>
      </c>
      <c r="C279" s="99" t="s">
        <v>808</v>
      </c>
      <c r="D279" s="99" t="s">
        <v>742</v>
      </c>
      <c r="E279" s="98" t="s">
        <v>235</v>
      </c>
      <c r="F279" s="99"/>
      <c r="G279" s="98" t="s">
        <v>338</v>
      </c>
      <c r="H279" s="100">
        <f>H280</f>
        <v>274000</v>
      </c>
      <c r="I279" s="56">
        <f>I280</f>
        <v>274000</v>
      </c>
      <c r="J279" s="56">
        <f>J280</f>
        <v>274000</v>
      </c>
      <c r="K279" s="35"/>
      <c r="L279" s="35"/>
      <c r="M279" s="36"/>
      <c r="N279" s="37"/>
      <c r="Q279" s="76">
        <f t="shared" si="143"/>
        <v>822000</v>
      </c>
      <c r="R279" s="80">
        <f t="shared" si="144"/>
        <v>0</v>
      </c>
      <c r="S279" s="81"/>
      <c r="T279" s="81"/>
      <c r="U279" s="81"/>
    </row>
    <row r="280" spans="1:21" ht="15" outlineLevel="6" x14ac:dyDescent="0.25">
      <c r="A280" s="101">
        <f t="shared" si="140"/>
        <v>270</v>
      </c>
      <c r="B280" s="98" t="s">
        <v>906</v>
      </c>
      <c r="C280" s="99" t="s">
        <v>808</v>
      </c>
      <c r="D280" s="99" t="s">
        <v>743</v>
      </c>
      <c r="E280" s="98" t="s">
        <v>235</v>
      </c>
      <c r="F280" s="99"/>
      <c r="G280" s="98" t="s">
        <v>338</v>
      </c>
      <c r="H280" s="100">
        <f>SUM(K280:N280)</f>
        <v>274000</v>
      </c>
      <c r="I280" s="58">
        <v>274000</v>
      </c>
      <c r="J280" s="58">
        <v>274000</v>
      </c>
      <c r="K280" s="35">
        <v>274000</v>
      </c>
      <c r="L280" s="35"/>
      <c r="M280" s="36"/>
      <c r="N280" s="38"/>
      <c r="Q280" s="76">
        <f t="shared" si="143"/>
        <v>822000</v>
      </c>
      <c r="R280" s="80">
        <f t="shared" si="144"/>
        <v>0</v>
      </c>
      <c r="S280" s="81"/>
      <c r="T280" s="81"/>
      <c r="U280" s="81"/>
    </row>
    <row r="281" spans="1:21" ht="15" outlineLevel="6" x14ac:dyDescent="0.25">
      <c r="A281" s="101">
        <f t="shared" si="140"/>
        <v>271</v>
      </c>
      <c r="B281" s="98" t="s">
        <v>99</v>
      </c>
      <c r="C281" s="99" t="s">
        <v>808</v>
      </c>
      <c r="D281" s="99" t="s">
        <v>743</v>
      </c>
      <c r="E281" s="98"/>
      <c r="F281" s="99" t="s">
        <v>100</v>
      </c>
      <c r="G281" s="98"/>
      <c r="H281" s="100">
        <f>H280</f>
        <v>274000</v>
      </c>
      <c r="I281" s="56">
        <f t="shared" ref="I281:J281" si="147">I280</f>
        <v>274000</v>
      </c>
      <c r="J281" s="56">
        <f t="shared" si="147"/>
        <v>274000</v>
      </c>
      <c r="K281" s="35"/>
      <c r="L281" s="35"/>
      <c r="M281" s="36"/>
      <c r="N281" s="38"/>
      <c r="Q281" s="76">
        <f t="shared" si="143"/>
        <v>822000</v>
      </c>
      <c r="R281" s="80">
        <f t="shared" si="144"/>
        <v>0</v>
      </c>
      <c r="S281" s="81"/>
      <c r="T281" s="81"/>
      <c r="U281" s="81"/>
    </row>
    <row r="282" spans="1:21" ht="15" outlineLevel="6" x14ac:dyDescent="0.25">
      <c r="A282" s="101">
        <f t="shared" si="140"/>
        <v>272</v>
      </c>
      <c r="B282" s="98" t="s">
        <v>105</v>
      </c>
      <c r="C282" s="99" t="s">
        <v>808</v>
      </c>
      <c r="D282" s="99" t="s">
        <v>743</v>
      </c>
      <c r="E282" s="98"/>
      <c r="F282" s="99" t="s">
        <v>106</v>
      </c>
      <c r="G282" s="98"/>
      <c r="H282" s="100">
        <f>H280</f>
        <v>274000</v>
      </c>
      <c r="I282" s="56">
        <f t="shared" ref="I282:J282" si="148">I280</f>
        <v>274000</v>
      </c>
      <c r="J282" s="56">
        <f t="shared" si="148"/>
        <v>274000</v>
      </c>
      <c r="K282" s="35"/>
      <c r="L282" s="35"/>
      <c r="M282" s="36"/>
      <c r="N282" s="38"/>
      <c r="Q282" s="76">
        <f t="shared" si="143"/>
        <v>822000</v>
      </c>
      <c r="R282" s="80">
        <f t="shared" si="144"/>
        <v>0</v>
      </c>
      <c r="S282" s="81"/>
      <c r="T282" s="81"/>
      <c r="U282" s="81"/>
    </row>
    <row r="283" spans="1:21" ht="75" outlineLevel="7" x14ac:dyDescent="0.25">
      <c r="A283" s="101">
        <f t="shared" si="140"/>
        <v>273</v>
      </c>
      <c r="B283" s="98" t="s">
        <v>433</v>
      </c>
      <c r="C283" s="99" t="s">
        <v>816</v>
      </c>
      <c r="D283" s="99" t="s">
        <v>224</v>
      </c>
      <c r="E283" s="98" t="s">
        <v>287</v>
      </c>
      <c r="F283" s="99"/>
      <c r="G283" s="98" t="s">
        <v>226</v>
      </c>
      <c r="H283" s="100">
        <f>H285</f>
        <v>39000</v>
      </c>
      <c r="I283" s="69">
        <f>I285</f>
        <v>39000</v>
      </c>
      <c r="J283" s="64">
        <f>J285</f>
        <v>40000</v>
      </c>
      <c r="K283" s="35"/>
      <c r="L283" s="35"/>
      <c r="M283" s="36"/>
      <c r="N283" s="37"/>
      <c r="Q283" s="76">
        <f t="shared" si="143"/>
        <v>118000</v>
      </c>
      <c r="R283" s="80">
        <f t="shared" si="144"/>
        <v>0</v>
      </c>
      <c r="S283" s="81"/>
      <c r="T283" s="81"/>
      <c r="U283" s="81"/>
    </row>
    <row r="284" spans="1:21" ht="45" outlineLevel="4" x14ac:dyDescent="0.25">
      <c r="A284" s="101">
        <f t="shared" si="140"/>
        <v>274</v>
      </c>
      <c r="B284" s="98" t="s">
        <v>903</v>
      </c>
      <c r="C284" s="99" t="s">
        <v>816</v>
      </c>
      <c r="D284" s="99" t="s">
        <v>742</v>
      </c>
      <c r="E284" s="98" t="s">
        <v>287</v>
      </c>
      <c r="F284" s="99"/>
      <c r="G284" s="98" t="s">
        <v>226</v>
      </c>
      <c r="H284" s="100">
        <f>H285</f>
        <v>39000</v>
      </c>
      <c r="I284" s="56">
        <f>I285</f>
        <v>39000</v>
      </c>
      <c r="J284" s="56">
        <f>J285</f>
        <v>40000</v>
      </c>
      <c r="K284" s="35"/>
      <c r="L284" s="35"/>
      <c r="M284" s="36"/>
      <c r="N284" s="37"/>
      <c r="Q284" s="76">
        <f t="shared" si="143"/>
        <v>118000</v>
      </c>
      <c r="R284" s="80">
        <f t="shared" si="144"/>
        <v>0</v>
      </c>
      <c r="S284" s="81"/>
      <c r="T284" s="81"/>
      <c r="U284" s="81"/>
    </row>
    <row r="285" spans="1:21" ht="15" outlineLevel="5" x14ac:dyDescent="0.25">
      <c r="A285" s="101">
        <f t="shared" si="140"/>
        <v>275</v>
      </c>
      <c r="B285" s="98" t="s">
        <v>906</v>
      </c>
      <c r="C285" s="99" t="s">
        <v>816</v>
      </c>
      <c r="D285" s="99" t="s">
        <v>743</v>
      </c>
      <c r="E285" s="98" t="s">
        <v>287</v>
      </c>
      <c r="F285" s="99"/>
      <c r="G285" s="98" t="s">
        <v>226</v>
      </c>
      <c r="H285" s="100">
        <f>SUM(K285:N285)</f>
        <v>39000</v>
      </c>
      <c r="I285" s="58">
        <v>39000</v>
      </c>
      <c r="J285" s="58">
        <v>40000</v>
      </c>
      <c r="K285" s="35">
        <v>39000</v>
      </c>
      <c r="L285" s="35"/>
      <c r="M285" s="36"/>
      <c r="N285" s="38"/>
      <c r="Q285" s="76">
        <f t="shared" si="143"/>
        <v>118000</v>
      </c>
      <c r="R285" s="80">
        <f t="shared" si="144"/>
        <v>0</v>
      </c>
      <c r="S285" s="81"/>
      <c r="T285" s="81"/>
      <c r="U285" s="81"/>
    </row>
    <row r="286" spans="1:21" ht="15" outlineLevel="5" x14ac:dyDescent="0.25">
      <c r="A286" s="101">
        <f t="shared" si="140"/>
        <v>276</v>
      </c>
      <c r="B286" s="98" t="s">
        <v>122</v>
      </c>
      <c r="C286" s="99" t="s">
        <v>816</v>
      </c>
      <c r="D286" s="99" t="s">
        <v>743</v>
      </c>
      <c r="E286" s="98"/>
      <c r="F286" s="99" t="s">
        <v>123</v>
      </c>
      <c r="G286" s="98"/>
      <c r="H286" s="100">
        <f>H285</f>
        <v>39000</v>
      </c>
      <c r="I286" s="56">
        <f t="shared" ref="I286:J286" si="149">I285</f>
        <v>39000</v>
      </c>
      <c r="J286" s="56">
        <f t="shared" si="149"/>
        <v>40000</v>
      </c>
      <c r="K286" s="35"/>
      <c r="L286" s="35"/>
      <c r="M286" s="36"/>
      <c r="N286" s="38"/>
      <c r="Q286" s="76">
        <f t="shared" si="143"/>
        <v>118000</v>
      </c>
      <c r="R286" s="80">
        <f t="shared" si="144"/>
        <v>0</v>
      </c>
      <c r="S286" s="81"/>
      <c r="T286" s="81"/>
      <c r="U286" s="81"/>
    </row>
    <row r="287" spans="1:21" ht="15" outlineLevel="5" x14ac:dyDescent="0.25">
      <c r="A287" s="101">
        <f t="shared" si="140"/>
        <v>277</v>
      </c>
      <c r="B287" s="98" t="s">
        <v>125</v>
      </c>
      <c r="C287" s="99" t="s">
        <v>816</v>
      </c>
      <c r="D287" s="99" t="s">
        <v>743</v>
      </c>
      <c r="E287" s="98"/>
      <c r="F287" s="99" t="s">
        <v>126</v>
      </c>
      <c r="G287" s="98"/>
      <c r="H287" s="100">
        <f>H285</f>
        <v>39000</v>
      </c>
      <c r="I287" s="56">
        <f t="shared" ref="I287:J287" si="150">I285</f>
        <v>39000</v>
      </c>
      <c r="J287" s="56">
        <f t="shared" si="150"/>
        <v>40000</v>
      </c>
      <c r="K287" s="35"/>
      <c r="L287" s="35"/>
      <c r="M287" s="36"/>
      <c r="N287" s="38"/>
      <c r="Q287" s="76">
        <f t="shared" si="143"/>
        <v>118000</v>
      </c>
      <c r="R287" s="80">
        <f t="shared" si="144"/>
        <v>0</v>
      </c>
      <c r="S287" s="81"/>
      <c r="T287" s="81"/>
      <c r="U287" s="81"/>
    </row>
    <row r="288" spans="1:21" ht="150" outlineLevel="7" x14ac:dyDescent="0.25">
      <c r="A288" s="101">
        <f t="shared" si="140"/>
        <v>278</v>
      </c>
      <c r="B288" s="102" t="s">
        <v>929</v>
      </c>
      <c r="C288" s="99" t="s">
        <v>928</v>
      </c>
      <c r="D288" s="99"/>
      <c r="E288" s="98" t="s">
        <v>287</v>
      </c>
      <c r="F288" s="99"/>
      <c r="G288" s="98" t="s">
        <v>226</v>
      </c>
      <c r="H288" s="100">
        <f>H290</f>
        <v>1000</v>
      </c>
      <c r="I288" s="70">
        <f>I290</f>
        <v>1000</v>
      </c>
      <c r="J288" s="56">
        <f>J290</f>
        <v>0</v>
      </c>
      <c r="K288" s="35"/>
      <c r="L288" s="35"/>
      <c r="M288" s="36"/>
      <c r="N288" s="38"/>
      <c r="Q288" s="76">
        <f t="shared" si="143"/>
        <v>2000</v>
      </c>
      <c r="R288" s="80">
        <f t="shared" si="144"/>
        <v>0</v>
      </c>
      <c r="S288" s="81"/>
      <c r="T288" s="81"/>
      <c r="U288" s="81"/>
    </row>
    <row r="289" spans="1:21" ht="45" outlineLevel="7" x14ac:dyDescent="0.25">
      <c r="A289" s="101">
        <f t="shared" si="140"/>
        <v>279</v>
      </c>
      <c r="B289" s="103" t="s">
        <v>903</v>
      </c>
      <c r="C289" s="99" t="s">
        <v>928</v>
      </c>
      <c r="D289" s="99" t="s">
        <v>742</v>
      </c>
      <c r="E289" s="98" t="s">
        <v>287</v>
      </c>
      <c r="F289" s="99"/>
      <c r="G289" s="98" t="s">
        <v>226</v>
      </c>
      <c r="H289" s="100">
        <f>H290</f>
        <v>1000</v>
      </c>
      <c r="I289" s="56">
        <f>I290</f>
        <v>1000</v>
      </c>
      <c r="J289" s="56">
        <f>J290</f>
        <v>0</v>
      </c>
      <c r="K289" s="35"/>
      <c r="L289" s="35"/>
      <c r="M289" s="36"/>
      <c r="N289" s="38"/>
      <c r="Q289" s="76">
        <f t="shared" si="143"/>
        <v>2000</v>
      </c>
      <c r="R289" s="80">
        <f t="shared" si="144"/>
        <v>0</v>
      </c>
      <c r="S289" s="81"/>
      <c r="T289" s="81"/>
      <c r="U289" s="81"/>
    </row>
    <row r="290" spans="1:21" ht="15" outlineLevel="7" x14ac:dyDescent="0.25">
      <c r="A290" s="101">
        <f t="shared" si="140"/>
        <v>280</v>
      </c>
      <c r="B290" s="98" t="s">
        <v>906</v>
      </c>
      <c r="C290" s="99" t="s">
        <v>928</v>
      </c>
      <c r="D290" s="99" t="s">
        <v>743</v>
      </c>
      <c r="E290" s="98" t="s">
        <v>287</v>
      </c>
      <c r="F290" s="99"/>
      <c r="G290" s="98" t="s">
        <v>226</v>
      </c>
      <c r="H290" s="100">
        <f>SUM(K290:N290)</f>
        <v>1000</v>
      </c>
      <c r="I290" s="57">
        <v>1000</v>
      </c>
      <c r="J290" s="58">
        <v>0</v>
      </c>
      <c r="K290" s="35">
        <v>1000</v>
      </c>
      <c r="L290" s="35"/>
      <c r="M290" s="36"/>
      <c r="N290" s="38"/>
      <c r="Q290" s="76">
        <f t="shared" si="143"/>
        <v>2000</v>
      </c>
      <c r="R290" s="80">
        <f t="shared" si="144"/>
        <v>0</v>
      </c>
      <c r="S290" s="81"/>
      <c r="T290" s="81"/>
      <c r="U290" s="81"/>
    </row>
    <row r="291" spans="1:21" ht="15" outlineLevel="7" x14ac:dyDescent="0.25">
      <c r="A291" s="101">
        <f t="shared" si="140"/>
        <v>281</v>
      </c>
      <c r="B291" s="98" t="s">
        <v>122</v>
      </c>
      <c r="C291" s="99" t="s">
        <v>928</v>
      </c>
      <c r="D291" s="99" t="s">
        <v>743</v>
      </c>
      <c r="E291" s="98"/>
      <c r="F291" s="99" t="s">
        <v>123</v>
      </c>
      <c r="G291" s="98"/>
      <c r="H291" s="100">
        <f>H290</f>
        <v>1000</v>
      </c>
      <c r="I291" s="56">
        <f t="shared" ref="I291:J291" si="151">I290</f>
        <v>1000</v>
      </c>
      <c r="J291" s="56">
        <f t="shared" si="151"/>
        <v>0</v>
      </c>
      <c r="K291" s="35"/>
      <c r="L291" s="35"/>
      <c r="M291" s="36"/>
      <c r="N291" s="38"/>
      <c r="Q291" s="76">
        <f t="shared" si="143"/>
        <v>2000</v>
      </c>
      <c r="R291" s="80">
        <f t="shared" si="144"/>
        <v>0</v>
      </c>
      <c r="S291" s="81"/>
      <c r="T291" s="81"/>
      <c r="U291" s="81"/>
    </row>
    <row r="292" spans="1:21" ht="15" outlineLevel="7" x14ac:dyDescent="0.25">
      <c r="A292" s="101">
        <f t="shared" si="140"/>
        <v>282</v>
      </c>
      <c r="B292" s="98" t="s">
        <v>125</v>
      </c>
      <c r="C292" s="99" t="s">
        <v>928</v>
      </c>
      <c r="D292" s="99" t="s">
        <v>743</v>
      </c>
      <c r="E292" s="98"/>
      <c r="F292" s="99" t="s">
        <v>126</v>
      </c>
      <c r="G292" s="98"/>
      <c r="H292" s="100">
        <f>H290</f>
        <v>1000</v>
      </c>
      <c r="I292" s="56">
        <f t="shared" ref="I292:J292" si="152">I290</f>
        <v>1000</v>
      </c>
      <c r="J292" s="56">
        <f t="shared" si="152"/>
        <v>0</v>
      </c>
      <c r="K292" s="35"/>
      <c r="L292" s="35"/>
      <c r="M292" s="36"/>
      <c r="N292" s="38"/>
      <c r="Q292" s="76">
        <f t="shared" si="143"/>
        <v>2000</v>
      </c>
      <c r="R292" s="80">
        <f t="shared" si="144"/>
        <v>0</v>
      </c>
      <c r="S292" s="81"/>
      <c r="T292" s="81"/>
      <c r="U292" s="81"/>
    </row>
    <row r="293" spans="1:21" ht="45" outlineLevel="6" x14ac:dyDescent="0.2">
      <c r="A293" s="101">
        <f t="shared" si="140"/>
        <v>283</v>
      </c>
      <c r="B293" s="98" t="s">
        <v>352</v>
      </c>
      <c r="C293" s="99" t="s">
        <v>817</v>
      </c>
      <c r="D293" s="99" t="s">
        <v>224</v>
      </c>
      <c r="E293" s="98" t="s">
        <v>235</v>
      </c>
      <c r="F293" s="99"/>
      <c r="G293" s="98" t="s">
        <v>338</v>
      </c>
      <c r="H293" s="100">
        <f>H294+H315</f>
        <v>8575000</v>
      </c>
      <c r="I293" s="56">
        <f t="shared" ref="I293:J293" si="153">I294+I315</f>
        <v>8575000</v>
      </c>
      <c r="J293" s="56">
        <f t="shared" si="153"/>
        <v>8575000</v>
      </c>
      <c r="K293" s="35">
        <f>K294+K315</f>
        <v>8575000</v>
      </c>
      <c r="L293" s="35">
        <f t="shared" ref="L293:P293" si="154">L294+L315</f>
        <v>0</v>
      </c>
      <c r="M293" s="35">
        <f t="shared" si="154"/>
        <v>0</v>
      </c>
      <c r="N293" s="35">
        <f t="shared" si="154"/>
        <v>0</v>
      </c>
      <c r="O293" s="35">
        <f t="shared" si="154"/>
        <v>0</v>
      </c>
      <c r="P293" s="35">
        <f t="shared" si="154"/>
        <v>0</v>
      </c>
      <c r="Q293" s="76">
        <f t="shared" si="143"/>
        <v>25725000</v>
      </c>
      <c r="R293" s="35">
        <f t="shared" ref="R293:U293" si="155">SUM(R294:R325)</f>
        <v>0</v>
      </c>
      <c r="S293" s="35">
        <f t="shared" si="155"/>
        <v>0</v>
      </c>
      <c r="T293" s="35">
        <f t="shared" si="155"/>
        <v>0</v>
      </c>
      <c r="U293" s="35">
        <f t="shared" si="155"/>
        <v>0</v>
      </c>
    </row>
    <row r="294" spans="1:21" ht="75" outlineLevel="7" x14ac:dyDescent="0.25">
      <c r="A294" s="101">
        <f t="shared" si="140"/>
        <v>284</v>
      </c>
      <c r="B294" s="98" t="s">
        <v>464</v>
      </c>
      <c r="C294" s="99" t="s">
        <v>821</v>
      </c>
      <c r="D294" s="99" t="s">
        <v>224</v>
      </c>
      <c r="E294" s="98" t="s">
        <v>43</v>
      </c>
      <c r="F294" s="99"/>
      <c r="G294" s="98" t="s">
        <v>338</v>
      </c>
      <c r="H294" s="100">
        <f>H295+H300+H305+H310</f>
        <v>2847000</v>
      </c>
      <c r="I294" s="70">
        <f>I295+I300+I305+I310</f>
        <v>2847000</v>
      </c>
      <c r="J294" s="56">
        <f>J295+J300+J305+J310</f>
        <v>2847000</v>
      </c>
      <c r="K294" s="35">
        <f>SUM(K295:K314)</f>
        <v>2847000</v>
      </c>
      <c r="L294" s="35">
        <f t="shared" ref="L294:P294" si="156">SUM(L295:L314)</f>
        <v>0</v>
      </c>
      <c r="M294" s="35">
        <f t="shared" si="156"/>
        <v>0</v>
      </c>
      <c r="N294" s="35">
        <f t="shared" si="156"/>
        <v>0</v>
      </c>
      <c r="O294" s="35">
        <f t="shared" si="156"/>
        <v>0</v>
      </c>
      <c r="P294" s="35">
        <f t="shared" si="156"/>
        <v>0</v>
      </c>
      <c r="Q294" s="76">
        <f t="shared" si="143"/>
        <v>8541000</v>
      </c>
      <c r="R294" s="80">
        <f t="shared" si="144"/>
        <v>0</v>
      </c>
      <c r="S294" s="81"/>
      <c r="T294" s="81"/>
      <c r="U294" s="81"/>
    </row>
    <row r="295" spans="1:21" ht="105" outlineLevel="4" x14ac:dyDescent="0.25">
      <c r="A295" s="101">
        <f t="shared" si="140"/>
        <v>285</v>
      </c>
      <c r="B295" s="98" t="s">
        <v>468</v>
      </c>
      <c r="C295" s="99" t="s">
        <v>822</v>
      </c>
      <c r="D295" s="99" t="s">
        <v>224</v>
      </c>
      <c r="E295" s="98" t="s">
        <v>43</v>
      </c>
      <c r="F295" s="99"/>
      <c r="G295" s="98" t="s">
        <v>338</v>
      </c>
      <c r="H295" s="100">
        <f>H297</f>
        <v>2353000</v>
      </c>
      <c r="I295" s="64">
        <f>I297</f>
        <v>2353000</v>
      </c>
      <c r="J295" s="64">
        <f>J297</f>
        <v>2353000</v>
      </c>
      <c r="K295" s="35"/>
      <c r="L295" s="35"/>
      <c r="M295" s="36"/>
      <c r="N295" s="37"/>
      <c r="Q295" s="76">
        <f t="shared" si="143"/>
        <v>7059000</v>
      </c>
      <c r="R295" s="80">
        <f t="shared" si="144"/>
        <v>0</v>
      </c>
      <c r="S295" s="81"/>
      <c r="T295" s="81"/>
      <c r="U295" s="81"/>
    </row>
    <row r="296" spans="1:21" ht="45" outlineLevel="5" x14ac:dyDescent="0.25">
      <c r="A296" s="101">
        <f t="shared" si="140"/>
        <v>286</v>
      </c>
      <c r="B296" s="98" t="s">
        <v>903</v>
      </c>
      <c r="C296" s="99" t="s">
        <v>822</v>
      </c>
      <c r="D296" s="99" t="s">
        <v>742</v>
      </c>
      <c r="E296" s="98" t="s">
        <v>43</v>
      </c>
      <c r="F296" s="99"/>
      <c r="G296" s="98" t="s">
        <v>338</v>
      </c>
      <c r="H296" s="100">
        <f>H297</f>
        <v>2353000</v>
      </c>
      <c r="I296" s="56">
        <f>I297</f>
        <v>2353000</v>
      </c>
      <c r="J296" s="56">
        <f>J297</f>
        <v>2353000</v>
      </c>
      <c r="K296" s="35"/>
      <c r="L296" s="35"/>
      <c r="M296" s="36"/>
      <c r="N296" s="37"/>
      <c r="Q296" s="76">
        <f t="shared" si="143"/>
        <v>7059000</v>
      </c>
      <c r="R296" s="80">
        <f t="shared" si="144"/>
        <v>0</v>
      </c>
      <c r="S296" s="81"/>
      <c r="T296" s="81"/>
      <c r="U296" s="81"/>
    </row>
    <row r="297" spans="1:21" ht="15" outlineLevel="6" x14ac:dyDescent="0.25">
      <c r="A297" s="101">
        <f t="shared" si="140"/>
        <v>287</v>
      </c>
      <c r="B297" s="98" t="s">
        <v>906</v>
      </c>
      <c r="C297" s="99" t="s">
        <v>822</v>
      </c>
      <c r="D297" s="99" t="s">
        <v>743</v>
      </c>
      <c r="E297" s="98" t="s">
        <v>43</v>
      </c>
      <c r="F297" s="99"/>
      <c r="G297" s="98" t="s">
        <v>338</v>
      </c>
      <c r="H297" s="100">
        <f>SUM(K297:N297)</f>
        <v>2353000</v>
      </c>
      <c r="I297" s="58">
        <v>2353000</v>
      </c>
      <c r="J297" s="58">
        <v>2353000</v>
      </c>
      <c r="K297" s="35">
        <v>2353000</v>
      </c>
      <c r="L297" s="35"/>
      <c r="M297" s="36"/>
      <c r="N297" s="38"/>
      <c r="Q297" s="76">
        <f t="shared" si="143"/>
        <v>7059000</v>
      </c>
      <c r="R297" s="80">
        <f t="shared" si="144"/>
        <v>0</v>
      </c>
      <c r="S297" s="81"/>
      <c r="T297" s="81"/>
      <c r="U297" s="81"/>
    </row>
    <row r="298" spans="1:21" ht="15" outlineLevel="6" x14ac:dyDescent="0.25">
      <c r="A298" s="101">
        <f t="shared" si="140"/>
        <v>288</v>
      </c>
      <c r="B298" s="98" t="s">
        <v>173</v>
      </c>
      <c r="C298" s="99" t="s">
        <v>822</v>
      </c>
      <c r="D298" s="99" t="s">
        <v>743</v>
      </c>
      <c r="E298" s="98"/>
      <c r="F298" s="99" t="s">
        <v>174</v>
      </c>
      <c r="G298" s="98"/>
      <c r="H298" s="100">
        <f>H297</f>
        <v>2353000</v>
      </c>
      <c r="I298" s="56">
        <f t="shared" ref="I298:J298" si="157">I297</f>
        <v>2353000</v>
      </c>
      <c r="J298" s="56">
        <f t="shared" si="157"/>
        <v>2353000</v>
      </c>
      <c r="K298" s="35"/>
      <c r="L298" s="35"/>
      <c r="M298" s="36"/>
      <c r="N298" s="38"/>
      <c r="Q298" s="76">
        <f t="shared" si="143"/>
        <v>7059000</v>
      </c>
      <c r="R298" s="80">
        <f t="shared" si="144"/>
        <v>0</v>
      </c>
      <c r="S298" s="81"/>
      <c r="T298" s="81"/>
      <c r="U298" s="81"/>
    </row>
    <row r="299" spans="1:21" ht="15" outlineLevel="6" x14ac:dyDescent="0.25">
      <c r="A299" s="101">
        <f t="shared" si="140"/>
        <v>289</v>
      </c>
      <c r="B299" s="98" t="s">
        <v>179</v>
      </c>
      <c r="C299" s="99" t="s">
        <v>822</v>
      </c>
      <c r="D299" s="99" t="s">
        <v>743</v>
      </c>
      <c r="E299" s="98"/>
      <c r="F299" s="99" t="s">
        <v>180</v>
      </c>
      <c r="G299" s="98"/>
      <c r="H299" s="100">
        <f>H297</f>
        <v>2353000</v>
      </c>
      <c r="I299" s="56">
        <f t="shared" ref="I299:J299" si="158">I297</f>
        <v>2353000</v>
      </c>
      <c r="J299" s="56">
        <f t="shared" si="158"/>
        <v>2353000</v>
      </c>
      <c r="K299" s="35"/>
      <c r="L299" s="35"/>
      <c r="M299" s="36"/>
      <c r="N299" s="38"/>
      <c r="Q299" s="76">
        <f t="shared" si="143"/>
        <v>7059000</v>
      </c>
      <c r="R299" s="80">
        <f t="shared" si="144"/>
        <v>0</v>
      </c>
      <c r="S299" s="81"/>
      <c r="T299" s="81"/>
      <c r="U299" s="81"/>
    </row>
    <row r="300" spans="1:21" ht="150" outlineLevel="6" x14ac:dyDescent="0.25">
      <c r="A300" s="101">
        <f t="shared" si="140"/>
        <v>290</v>
      </c>
      <c r="B300" s="103" t="s">
        <v>471</v>
      </c>
      <c r="C300" s="99" t="s">
        <v>823</v>
      </c>
      <c r="D300" s="99" t="s">
        <v>224</v>
      </c>
      <c r="E300" s="98" t="s">
        <v>43</v>
      </c>
      <c r="F300" s="99"/>
      <c r="G300" s="98" t="s">
        <v>338</v>
      </c>
      <c r="H300" s="100">
        <f>H302</f>
        <v>94000</v>
      </c>
      <c r="I300" s="64">
        <f>I302</f>
        <v>94000</v>
      </c>
      <c r="J300" s="64">
        <f>J302</f>
        <v>94000</v>
      </c>
      <c r="K300" s="35"/>
      <c r="L300" s="35"/>
      <c r="M300" s="36"/>
      <c r="N300" s="37"/>
      <c r="Q300" s="76">
        <f t="shared" si="143"/>
        <v>282000</v>
      </c>
      <c r="R300" s="80">
        <f t="shared" si="144"/>
        <v>0</v>
      </c>
      <c r="S300" s="81"/>
      <c r="T300" s="81"/>
      <c r="U300" s="81"/>
    </row>
    <row r="301" spans="1:21" ht="45" outlineLevel="7" x14ac:dyDescent="0.25">
      <c r="A301" s="101">
        <f t="shared" si="140"/>
        <v>291</v>
      </c>
      <c r="B301" s="103" t="s">
        <v>903</v>
      </c>
      <c r="C301" s="99" t="s">
        <v>823</v>
      </c>
      <c r="D301" s="99" t="s">
        <v>742</v>
      </c>
      <c r="E301" s="98" t="s">
        <v>43</v>
      </c>
      <c r="F301" s="99"/>
      <c r="G301" s="98" t="s">
        <v>338</v>
      </c>
      <c r="H301" s="100">
        <f>H302</f>
        <v>94000</v>
      </c>
      <c r="I301" s="70">
        <f>I302</f>
        <v>94000</v>
      </c>
      <c r="J301" s="56">
        <f>J302</f>
        <v>94000</v>
      </c>
      <c r="K301" s="35"/>
      <c r="L301" s="35"/>
      <c r="M301" s="36"/>
      <c r="N301" s="37"/>
      <c r="Q301" s="76">
        <f t="shared" si="143"/>
        <v>282000</v>
      </c>
      <c r="R301" s="80">
        <f t="shared" si="144"/>
        <v>0</v>
      </c>
      <c r="S301" s="81"/>
      <c r="T301" s="81"/>
      <c r="U301" s="81"/>
    </row>
    <row r="302" spans="1:21" ht="15" outlineLevel="6" x14ac:dyDescent="0.25">
      <c r="A302" s="101">
        <f t="shared" si="140"/>
        <v>292</v>
      </c>
      <c r="B302" s="98" t="s">
        <v>906</v>
      </c>
      <c r="C302" s="99" t="s">
        <v>823</v>
      </c>
      <c r="D302" s="99" t="s">
        <v>743</v>
      </c>
      <c r="E302" s="98" t="s">
        <v>43</v>
      </c>
      <c r="F302" s="99"/>
      <c r="G302" s="98" t="s">
        <v>338</v>
      </c>
      <c r="H302" s="100">
        <f>SUM(K302:N302)</f>
        <v>94000</v>
      </c>
      <c r="I302" s="58">
        <v>94000</v>
      </c>
      <c r="J302" s="58">
        <v>94000</v>
      </c>
      <c r="K302" s="35">
        <v>94000</v>
      </c>
      <c r="L302" s="35"/>
      <c r="M302" s="36"/>
      <c r="N302" s="38"/>
      <c r="Q302" s="76">
        <f t="shared" si="143"/>
        <v>282000</v>
      </c>
      <c r="R302" s="80">
        <f t="shared" si="144"/>
        <v>0</v>
      </c>
      <c r="S302" s="81"/>
      <c r="T302" s="81"/>
      <c r="U302" s="81"/>
    </row>
    <row r="303" spans="1:21" ht="15" outlineLevel="6" x14ac:dyDescent="0.25">
      <c r="A303" s="101">
        <f t="shared" si="140"/>
        <v>293</v>
      </c>
      <c r="B303" s="98" t="s">
        <v>173</v>
      </c>
      <c r="C303" s="99" t="s">
        <v>823</v>
      </c>
      <c r="D303" s="99" t="s">
        <v>743</v>
      </c>
      <c r="E303" s="98"/>
      <c r="F303" s="99" t="s">
        <v>174</v>
      </c>
      <c r="G303" s="98"/>
      <c r="H303" s="100">
        <f>H302</f>
        <v>94000</v>
      </c>
      <c r="I303" s="56">
        <f t="shared" ref="I303:J303" si="159">I302</f>
        <v>94000</v>
      </c>
      <c r="J303" s="56">
        <f t="shared" si="159"/>
        <v>94000</v>
      </c>
      <c r="K303" s="35"/>
      <c r="L303" s="35"/>
      <c r="M303" s="36"/>
      <c r="N303" s="38"/>
      <c r="Q303" s="76">
        <f t="shared" si="143"/>
        <v>282000</v>
      </c>
      <c r="R303" s="80">
        <f t="shared" si="144"/>
        <v>0</v>
      </c>
      <c r="S303" s="81"/>
      <c r="T303" s="81"/>
      <c r="U303" s="81"/>
    </row>
    <row r="304" spans="1:21" ht="15" outlineLevel="6" x14ac:dyDescent="0.25">
      <c r="A304" s="101">
        <f t="shared" si="140"/>
        <v>294</v>
      </c>
      <c r="B304" s="98" t="s">
        <v>179</v>
      </c>
      <c r="C304" s="99" t="s">
        <v>823</v>
      </c>
      <c r="D304" s="99" t="s">
        <v>743</v>
      </c>
      <c r="E304" s="98"/>
      <c r="F304" s="99" t="s">
        <v>180</v>
      </c>
      <c r="G304" s="98"/>
      <c r="H304" s="100">
        <f>H302</f>
        <v>94000</v>
      </c>
      <c r="I304" s="56">
        <f t="shared" ref="I304:J304" si="160">I302</f>
        <v>94000</v>
      </c>
      <c r="J304" s="56">
        <f t="shared" si="160"/>
        <v>94000</v>
      </c>
      <c r="K304" s="35"/>
      <c r="L304" s="35"/>
      <c r="M304" s="36"/>
      <c r="N304" s="38"/>
      <c r="Q304" s="76">
        <f t="shared" si="143"/>
        <v>282000</v>
      </c>
      <c r="R304" s="80">
        <f t="shared" si="144"/>
        <v>0</v>
      </c>
      <c r="S304" s="81"/>
      <c r="T304" s="81"/>
      <c r="U304" s="81"/>
    </row>
    <row r="305" spans="1:21" ht="75" outlineLevel="6" x14ac:dyDescent="0.25">
      <c r="A305" s="101">
        <f t="shared" si="140"/>
        <v>295</v>
      </c>
      <c r="B305" s="98" t="s">
        <v>474</v>
      </c>
      <c r="C305" s="99" t="s">
        <v>824</v>
      </c>
      <c r="D305" s="99" t="s">
        <v>224</v>
      </c>
      <c r="E305" s="98" t="s">
        <v>43</v>
      </c>
      <c r="F305" s="99"/>
      <c r="G305" s="98" t="s">
        <v>338</v>
      </c>
      <c r="H305" s="100">
        <f>H307</f>
        <v>385000</v>
      </c>
      <c r="I305" s="64">
        <f>I307</f>
        <v>385000</v>
      </c>
      <c r="J305" s="64">
        <f>J307</f>
        <v>385000</v>
      </c>
      <c r="K305" s="35"/>
      <c r="L305" s="35"/>
      <c r="M305" s="36"/>
      <c r="N305" s="37"/>
      <c r="Q305" s="76">
        <f t="shared" si="143"/>
        <v>1155000</v>
      </c>
      <c r="R305" s="80">
        <f t="shared" si="144"/>
        <v>0</v>
      </c>
      <c r="S305" s="81"/>
      <c r="T305" s="81"/>
      <c r="U305" s="81"/>
    </row>
    <row r="306" spans="1:21" ht="45" outlineLevel="7" x14ac:dyDescent="0.25">
      <c r="A306" s="101">
        <f t="shared" si="140"/>
        <v>296</v>
      </c>
      <c r="B306" s="98" t="s">
        <v>896</v>
      </c>
      <c r="C306" s="99" t="s">
        <v>824</v>
      </c>
      <c r="D306" s="99" t="s">
        <v>423</v>
      </c>
      <c r="E306" s="98" t="s">
        <v>43</v>
      </c>
      <c r="F306" s="99"/>
      <c r="G306" s="98" t="s">
        <v>338</v>
      </c>
      <c r="H306" s="100">
        <f>H307</f>
        <v>385000</v>
      </c>
      <c r="I306" s="70">
        <f>I307</f>
        <v>385000</v>
      </c>
      <c r="J306" s="56">
        <f>J307</f>
        <v>385000</v>
      </c>
      <c r="K306" s="35"/>
      <c r="L306" s="35"/>
      <c r="M306" s="36"/>
      <c r="N306" s="37"/>
      <c r="Q306" s="76">
        <f t="shared" si="143"/>
        <v>1155000</v>
      </c>
      <c r="R306" s="80">
        <f t="shared" si="144"/>
        <v>0</v>
      </c>
      <c r="S306" s="81"/>
      <c r="T306" s="81"/>
      <c r="U306" s="81"/>
    </row>
    <row r="307" spans="1:21" ht="45" outlineLevel="6" x14ac:dyDescent="0.25">
      <c r="A307" s="101">
        <f t="shared" si="140"/>
        <v>297</v>
      </c>
      <c r="B307" s="98" t="s">
        <v>897</v>
      </c>
      <c r="C307" s="99" t="s">
        <v>824</v>
      </c>
      <c r="D307" s="99" t="s">
        <v>476</v>
      </c>
      <c r="E307" s="98" t="s">
        <v>43</v>
      </c>
      <c r="F307" s="99"/>
      <c r="G307" s="98" t="s">
        <v>338</v>
      </c>
      <c r="H307" s="100">
        <f>SUM(K307:N307)</f>
        <v>385000</v>
      </c>
      <c r="I307" s="58">
        <v>385000</v>
      </c>
      <c r="J307" s="58">
        <v>385000</v>
      </c>
      <c r="K307" s="35">
        <v>385000</v>
      </c>
      <c r="L307" s="35"/>
      <c r="M307" s="36"/>
      <c r="N307" s="38"/>
      <c r="Q307" s="76">
        <f t="shared" si="143"/>
        <v>1155000</v>
      </c>
      <c r="R307" s="80">
        <f t="shared" si="144"/>
        <v>0</v>
      </c>
      <c r="S307" s="81"/>
      <c r="T307" s="81"/>
      <c r="U307" s="81"/>
    </row>
    <row r="308" spans="1:21" ht="15" outlineLevel="6" x14ac:dyDescent="0.25">
      <c r="A308" s="101">
        <f t="shared" si="140"/>
        <v>298</v>
      </c>
      <c r="B308" s="98" t="s">
        <v>173</v>
      </c>
      <c r="C308" s="99" t="s">
        <v>824</v>
      </c>
      <c r="D308" s="99" t="s">
        <v>476</v>
      </c>
      <c r="E308" s="98"/>
      <c r="F308" s="99" t="s">
        <v>174</v>
      </c>
      <c r="G308" s="98"/>
      <c r="H308" s="100">
        <f>H307</f>
        <v>385000</v>
      </c>
      <c r="I308" s="56">
        <f t="shared" ref="I308:J308" si="161">I307</f>
        <v>385000</v>
      </c>
      <c r="J308" s="56">
        <f t="shared" si="161"/>
        <v>385000</v>
      </c>
      <c r="K308" s="35"/>
      <c r="L308" s="35"/>
      <c r="M308" s="36"/>
      <c r="N308" s="38"/>
      <c r="Q308" s="76">
        <f t="shared" si="143"/>
        <v>1155000</v>
      </c>
      <c r="R308" s="80">
        <f t="shared" si="144"/>
        <v>0</v>
      </c>
      <c r="S308" s="81"/>
      <c r="T308" s="81"/>
      <c r="U308" s="81"/>
    </row>
    <row r="309" spans="1:21" ht="15" outlineLevel="6" x14ac:dyDescent="0.25">
      <c r="A309" s="101">
        <f t="shared" si="140"/>
        <v>299</v>
      </c>
      <c r="B309" s="98" t="s">
        <v>179</v>
      </c>
      <c r="C309" s="99" t="s">
        <v>824</v>
      </c>
      <c r="D309" s="99" t="s">
        <v>476</v>
      </c>
      <c r="E309" s="98"/>
      <c r="F309" s="99" t="s">
        <v>180</v>
      </c>
      <c r="G309" s="98"/>
      <c r="H309" s="100">
        <f>H307</f>
        <v>385000</v>
      </c>
      <c r="I309" s="56">
        <f t="shared" ref="I309:J309" si="162">I307</f>
        <v>385000</v>
      </c>
      <c r="J309" s="56">
        <f t="shared" si="162"/>
        <v>385000</v>
      </c>
      <c r="K309" s="35"/>
      <c r="L309" s="35"/>
      <c r="M309" s="36"/>
      <c r="N309" s="38"/>
      <c r="Q309" s="76">
        <f t="shared" si="143"/>
        <v>1155000</v>
      </c>
      <c r="R309" s="80">
        <f t="shared" si="144"/>
        <v>0</v>
      </c>
      <c r="S309" s="81"/>
      <c r="T309" s="81"/>
      <c r="U309" s="81"/>
    </row>
    <row r="310" spans="1:21" ht="90" outlineLevel="6" x14ac:dyDescent="0.25">
      <c r="A310" s="101">
        <f t="shared" si="140"/>
        <v>300</v>
      </c>
      <c r="B310" s="98" t="s">
        <v>477</v>
      </c>
      <c r="C310" s="99" t="s">
        <v>825</v>
      </c>
      <c r="D310" s="99" t="s">
        <v>224</v>
      </c>
      <c r="E310" s="98" t="s">
        <v>43</v>
      </c>
      <c r="F310" s="99"/>
      <c r="G310" s="98" t="s">
        <v>338</v>
      </c>
      <c r="H310" s="100">
        <f>H312</f>
        <v>15000</v>
      </c>
      <c r="I310" s="64">
        <f>I312</f>
        <v>15000</v>
      </c>
      <c r="J310" s="64">
        <f>J312</f>
        <v>15000</v>
      </c>
      <c r="K310" s="35"/>
      <c r="L310" s="35"/>
      <c r="M310" s="36"/>
      <c r="N310" s="37"/>
      <c r="Q310" s="76">
        <f t="shared" si="143"/>
        <v>45000</v>
      </c>
      <c r="R310" s="80">
        <f t="shared" si="144"/>
        <v>0</v>
      </c>
      <c r="S310" s="81"/>
      <c r="T310" s="81"/>
      <c r="U310" s="81"/>
    </row>
    <row r="311" spans="1:21" ht="45" outlineLevel="7" x14ac:dyDescent="0.25">
      <c r="A311" s="101">
        <f t="shared" si="140"/>
        <v>301</v>
      </c>
      <c r="B311" s="98" t="s">
        <v>896</v>
      </c>
      <c r="C311" s="99" t="s">
        <v>825</v>
      </c>
      <c r="D311" s="99" t="s">
        <v>423</v>
      </c>
      <c r="E311" s="98" t="s">
        <v>43</v>
      </c>
      <c r="F311" s="99"/>
      <c r="G311" s="98" t="s">
        <v>338</v>
      </c>
      <c r="H311" s="100">
        <f>H312</f>
        <v>15000</v>
      </c>
      <c r="I311" s="70">
        <f>I312</f>
        <v>15000</v>
      </c>
      <c r="J311" s="56">
        <f>J312</f>
        <v>15000</v>
      </c>
      <c r="K311" s="35"/>
      <c r="L311" s="35"/>
      <c r="M311" s="36"/>
      <c r="N311" s="37"/>
      <c r="Q311" s="76">
        <f t="shared" si="143"/>
        <v>45000</v>
      </c>
      <c r="R311" s="80">
        <f t="shared" si="144"/>
        <v>0</v>
      </c>
      <c r="S311" s="81"/>
      <c r="T311" s="81"/>
      <c r="U311" s="81"/>
    </row>
    <row r="312" spans="1:21" ht="45" outlineLevel="6" x14ac:dyDescent="0.25">
      <c r="A312" s="101">
        <f t="shared" si="140"/>
        <v>302</v>
      </c>
      <c r="B312" s="98" t="s">
        <v>897</v>
      </c>
      <c r="C312" s="99" t="s">
        <v>825</v>
      </c>
      <c r="D312" s="99" t="s">
        <v>476</v>
      </c>
      <c r="E312" s="98" t="s">
        <v>43</v>
      </c>
      <c r="F312" s="99"/>
      <c r="G312" s="98" t="s">
        <v>338</v>
      </c>
      <c r="H312" s="100">
        <f>SUM(K312:N312)</f>
        <v>15000</v>
      </c>
      <c r="I312" s="58">
        <v>15000</v>
      </c>
      <c r="J312" s="58">
        <v>15000</v>
      </c>
      <c r="K312" s="35">
        <v>15000</v>
      </c>
      <c r="L312" s="35"/>
      <c r="M312" s="36"/>
      <c r="N312" s="38"/>
      <c r="Q312" s="76">
        <f t="shared" si="143"/>
        <v>45000</v>
      </c>
      <c r="R312" s="80">
        <f t="shared" si="144"/>
        <v>0</v>
      </c>
      <c r="S312" s="81"/>
      <c r="T312" s="81"/>
      <c r="U312" s="81"/>
    </row>
    <row r="313" spans="1:21" ht="15" outlineLevel="6" x14ac:dyDescent="0.25">
      <c r="A313" s="101">
        <f t="shared" si="140"/>
        <v>303</v>
      </c>
      <c r="B313" s="98" t="s">
        <v>173</v>
      </c>
      <c r="C313" s="99" t="s">
        <v>825</v>
      </c>
      <c r="D313" s="99" t="s">
        <v>476</v>
      </c>
      <c r="E313" s="98"/>
      <c r="F313" s="99" t="s">
        <v>174</v>
      </c>
      <c r="G313" s="98"/>
      <c r="H313" s="100">
        <f>H312</f>
        <v>15000</v>
      </c>
      <c r="I313" s="56">
        <f t="shared" ref="I313:J313" si="163">I312</f>
        <v>15000</v>
      </c>
      <c r="J313" s="56">
        <f t="shared" si="163"/>
        <v>15000</v>
      </c>
      <c r="K313" s="35"/>
      <c r="L313" s="35"/>
      <c r="M313" s="36"/>
      <c r="N313" s="38"/>
      <c r="Q313" s="76">
        <f t="shared" si="143"/>
        <v>45000</v>
      </c>
      <c r="R313" s="80">
        <f t="shared" si="144"/>
        <v>0</v>
      </c>
      <c r="S313" s="81"/>
      <c r="T313" s="81"/>
      <c r="U313" s="81"/>
    </row>
    <row r="314" spans="1:21" ht="15" outlineLevel="6" x14ac:dyDescent="0.25">
      <c r="A314" s="101">
        <f t="shared" si="140"/>
        <v>304</v>
      </c>
      <c r="B314" s="98" t="s">
        <v>179</v>
      </c>
      <c r="C314" s="99" t="s">
        <v>825</v>
      </c>
      <c r="D314" s="99" t="s">
        <v>476</v>
      </c>
      <c r="E314" s="98"/>
      <c r="F314" s="99" t="s">
        <v>180</v>
      </c>
      <c r="G314" s="98"/>
      <c r="H314" s="100">
        <f>H312</f>
        <v>15000</v>
      </c>
      <c r="I314" s="56">
        <f t="shared" ref="I314:J314" si="164">I312</f>
        <v>15000</v>
      </c>
      <c r="J314" s="56">
        <f t="shared" si="164"/>
        <v>15000</v>
      </c>
      <c r="K314" s="35"/>
      <c r="L314" s="35"/>
      <c r="M314" s="36"/>
      <c r="N314" s="38"/>
      <c r="Q314" s="76">
        <f t="shared" si="143"/>
        <v>45000</v>
      </c>
      <c r="R314" s="80">
        <f t="shared" si="144"/>
        <v>0</v>
      </c>
      <c r="S314" s="81"/>
      <c r="T314" s="81"/>
      <c r="U314" s="81"/>
    </row>
    <row r="315" spans="1:21" ht="75" outlineLevel="6" x14ac:dyDescent="0.25">
      <c r="A315" s="101">
        <f t="shared" si="140"/>
        <v>305</v>
      </c>
      <c r="B315" s="98" t="s">
        <v>354</v>
      </c>
      <c r="C315" s="99" t="s">
        <v>818</v>
      </c>
      <c r="D315" s="99" t="s">
        <v>224</v>
      </c>
      <c r="E315" s="98" t="s">
        <v>235</v>
      </c>
      <c r="F315" s="99"/>
      <c r="G315" s="98" t="s">
        <v>338</v>
      </c>
      <c r="H315" s="100">
        <f>H316+H321</f>
        <v>5728000</v>
      </c>
      <c r="I315" s="56">
        <f>I316+I321</f>
        <v>5728000</v>
      </c>
      <c r="J315" s="56">
        <f>J316+J321</f>
        <v>5728000</v>
      </c>
      <c r="K315" s="35">
        <f>SUM(K316:K325)</f>
        <v>5728000</v>
      </c>
      <c r="L315" s="35">
        <f t="shared" ref="L315:P315" si="165">SUM(L316:L325)</f>
        <v>0</v>
      </c>
      <c r="M315" s="35">
        <f t="shared" si="165"/>
        <v>0</v>
      </c>
      <c r="N315" s="35">
        <f t="shared" si="165"/>
        <v>0</v>
      </c>
      <c r="O315" s="35">
        <f t="shared" si="165"/>
        <v>0</v>
      </c>
      <c r="P315" s="35">
        <f t="shared" si="165"/>
        <v>0</v>
      </c>
      <c r="Q315" s="76">
        <f t="shared" si="143"/>
        <v>17184000</v>
      </c>
      <c r="R315" s="80">
        <f t="shared" si="144"/>
        <v>0</v>
      </c>
      <c r="S315" s="81"/>
      <c r="T315" s="81"/>
      <c r="U315" s="81"/>
    </row>
    <row r="316" spans="1:21" ht="105" outlineLevel="7" x14ac:dyDescent="0.25">
      <c r="A316" s="101">
        <f t="shared" si="140"/>
        <v>306</v>
      </c>
      <c r="B316" s="98" t="s">
        <v>360</v>
      </c>
      <c r="C316" s="99" t="s">
        <v>819</v>
      </c>
      <c r="D316" s="99" t="s">
        <v>224</v>
      </c>
      <c r="E316" s="98" t="s">
        <v>235</v>
      </c>
      <c r="F316" s="99"/>
      <c r="G316" s="98" t="s">
        <v>338</v>
      </c>
      <c r="H316" s="100">
        <f>H318</f>
        <v>5213000</v>
      </c>
      <c r="I316" s="69">
        <f>I318</f>
        <v>5213000</v>
      </c>
      <c r="J316" s="64">
        <f>J318</f>
        <v>5213000</v>
      </c>
      <c r="K316" s="35"/>
      <c r="L316" s="35"/>
      <c r="M316" s="36"/>
      <c r="N316" s="37"/>
      <c r="Q316" s="76">
        <f t="shared" si="143"/>
        <v>15639000</v>
      </c>
      <c r="R316" s="80">
        <f t="shared" si="144"/>
        <v>0</v>
      </c>
      <c r="S316" s="81"/>
      <c r="T316" s="81"/>
      <c r="U316" s="81"/>
    </row>
    <row r="317" spans="1:21" ht="45" outlineLevel="4" x14ac:dyDescent="0.25">
      <c r="A317" s="101">
        <f t="shared" si="140"/>
        <v>307</v>
      </c>
      <c r="B317" s="98" t="s">
        <v>903</v>
      </c>
      <c r="C317" s="99" t="s">
        <v>819</v>
      </c>
      <c r="D317" s="99" t="s">
        <v>742</v>
      </c>
      <c r="E317" s="98" t="s">
        <v>235</v>
      </c>
      <c r="F317" s="99"/>
      <c r="G317" s="98" t="s">
        <v>338</v>
      </c>
      <c r="H317" s="100">
        <f>H318</f>
        <v>5213000</v>
      </c>
      <c r="I317" s="56">
        <f>I318</f>
        <v>5213000</v>
      </c>
      <c r="J317" s="56">
        <f>J318</f>
        <v>5213000</v>
      </c>
      <c r="K317" s="35"/>
      <c r="L317" s="35"/>
      <c r="M317" s="36"/>
      <c r="N317" s="37"/>
      <c r="Q317" s="76">
        <f t="shared" si="143"/>
        <v>15639000</v>
      </c>
      <c r="R317" s="80">
        <f t="shared" si="144"/>
        <v>0</v>
      </c>
      <c r="S317" s="81"/>
      <c r="T317" s="81"/>
      <c r="U317" s="81"/>
    </row>
    <row r="318" spans="1:21" ht="15" outlineLevel="5" x14ac:dyDescent="0.25">
      <c r="A318" s="101">
        <f t="shared" si="140"/>
        <v>308</v>
      </c>
      <c r="B318" s="98" t="s">
        <v>906</v>
      </c>
      <c r="C318" s="99" t="s">
        <v>819</v>
      </c>
      <c r="D318" s="99" t="s">
        <v>743</v>
      </c>
      <c r="E318" s="98" t="s">
        <v>235</v>
      </c>
      <c r="F318" s="99"/>
      <c r="G318" s="98" t="s">
        <v>338</v>
      </c>
      <c r="H318" s="100">
        <f>SUM(K318:N318)</f>
        <v>5213000</v>
      </c>
      <c r="I318" s="58">
        <v>5213000</v>
      </c>
      <c r="J318" s="58">
        <v>5213000</v>
      </c>
      <c r="K318" s="35">
        <v>5213000</v>
      </c>
      <c r="L318" s="35"/>
      <c r="M318" s="36"/>
      <c r="N318" s="38"/>
      <c r="Q318" s="76">
        <f t="shared" si="143"/>
        <v>15639000</v>
      </c>
      <c r="R318" s="80">
        <f t="shared" si="144"/>
        <v>0</v>
      </c>
      <c r="S318" s="81"/>
      <c r="T318" s="81"/>
      <c r="U318" s="81"/>
    </row>
    <row r="319" spans="1:21" ht="15" outlineLevel="5" x14ac:dyDescent="0.25">
      <c r="A319" s="101">
        <f t="shared" si="140"/>
        <v>309</v>
      </c>
      <c r="B319" s="98" t="s">
        <v>99</v>
      </c>
      <c r="C319" s="99" t="s">
        <v>819</v>
      </c>
      <c r="D319" s="99" t="s">
        <v>743</v>
      </c>
      <c r="E319" s="98"/>
      <c r="F319" s="99" t="s">
        <v>100</v>
      </c>
      <c r="G319" s="98"/>
      <c r="H319" s="100">
        <f>H318</f>
        <v>5213000</v>
      </c>
      <c r="I319" s="56">
        <f t="shared" ref="I319:J319" si="166">I318</f>
        <v>5213000</v>
      </c>
      <c r="J319" s="56">
        <f t="shared" si="166"/>
        <v>5213000</v>
      </c>
      <c r="K319" s="35"/>
      <c r="L319" s="35"/>
      <c r="M319" s="36"/>
      <c r="N319" s="38"/>
      <c r="Q319" s="76">
        <f t="shared" si="143"/>
        <v>15639000</v>
      </c>
      <c r="R319" s="80">
        <f t="shared" si="144"/>
        <v>0</v>
      </c>
      <c r="S319" s="81"/>
      <c r="T319" s="81"/>
      <c r="U319" s="81"/>
    </row>
    <row r="320" spans="1:21" ht="15" outlineLevel="5" x14ac:dyDescent="0.25">
      <c r="A320" s="101">
        <f t="shared" si="140"/>
        <v>310</v>
      </c>
      <c r="B320" s="98" t="s">
        <v>105</v>
      </c>
      <c r="C320" s="99" t="s">
        <v>819</v>
      </c>
      <c r="D320" s="99" t="s">
        <v>743</v>
      </c>
      <c r="E320" s="98"/>
      <c r="F320" s="99" t="s">
        <v>106</v>
      </c>
      <c r="G320" s="98"/>
      <c r="H320" s="100">
        <f>H318</f>
        <v>5213000</v>
      </c>
      <c r="I320" s="56">
        <f t="shared" ref="I320:J320" si="167">I318</f>
        <v>5213000</v>
      </c>
      <c r="J320" s="56">
        <f t="shared" si="167"/>
        <v>5213000</v>
      </c>
      <c r="K320" s="35"/>
      <c r="L320" s="35"/>
      <c r="M320" s="36"/>
      <c r="N320" s="38"/>
      <c r="Q320" s="76">
        <f t="shared" si="143"/>
        <v>15639000</v>
      </c>
      <c r="R320" s="80">
        <f t="shared" si="144"/>
        <v>0</v>
      </c>
      <c r="S320" s="81"/>
      <c r="T320" s="81"/>
      <c r="U320" s="81"/>
    </row>
    <row r="321" spans="1:21" ht="150" outlineLevel="6" x14ac:dyDescent="0.25">
      <c r="A321" s="101">
        <f t="shared" si="140"/>
        <v>311</v>
      </c>
      <c r="B321" s="103" t="s">
        <v>363</v>
      </c>
      <c r="C321" s="99" t="s">
        <v>820</v>
      </c>
      <c r="D321" s="99" t="s">
        <v>224</v>
      </c>
      <c r="E321" s="98" t="s">
        <v>235</v>
      </c>
      <c r="F321" s="99"/>
      <c r="G321" s="98" t="s">
        <v>338</v>
      </c>
      <c r="H321" s="100">
        <f>H323</f>
        <v>515000</v>
      </c>
      <c r="I321" s="64">
        <f>I323</f>
        <v>515000</v>
      </c>
      <c r="J321" s="64">
        <f>J323</f>
        <v>515000</v>
      </c>
      <c r="K321" s="35"/>
      <c r="L321" s="35"/>
      <c r="M321" s="36"/>
      <c r="N321" s="37"/>
      <c r="Q321" s="76">
        <f t="shared" si="143"/>
        <v>1545000</v>
      </c>
      <c r="R321" s="80">
        <f t="shared" si="144"/>
        <v>0</v>
      </c>
      <c r="S321" s="81"/>
      <c r="T321" s="81"/>
      <c r="U321" s="81"/>
    </row>
    <row r="322" spans="1:21" ht="45" outlineLevel="6" x14ac:dyDescent="0.25">
      <c r="A322" s="101">
        <f t="shared" si="140"/>
        <v>312</v>
      </c>
      <c r="B322" s="103" t="s">
        <v>903</v>
      </c>
      <c r="C322" s="99" t="s">
        <v>820</v>
      </c>
      <c r="D322" s="99" t="s">
        <v>742</v>
      </c>
      <c r="E322" s="98" t="s">
        <v>235</v>
      </c>
      <c r="F322" s="99"/>
      <c r="G322" s="98" t="s">
        <v>338</v>
      </c>
      <c r="H322" s="100">
        <f>H323</f>
        <v>515000</v>
      </c>
      <c r="I322" s="56">
        <f>I323</f>
        <v>515000</v>
      </c>
      <c r="J322" s="56">
        <f>J323</f>
        <v>515000</v>
      </c>
      <c r="K322" s="35"/>
      <c r="L322" s="35"/>
      <c r="M322" s="36"/>
      <c r="N322" s="37"/>
      <c r="Q322" s="76">
        <f t="shared" si="143"/>
        <v>1545000</v>
      </c>
      <c r="R322" s="80">
        <f t="shared" si="144"/>
        <v>0</v>
      </c>
      <c r="S322" s="81"/>
      <c r="T322" s="81"/>
      <c r="U322" s="81"/>
    </row>
    <row r="323" spans="1:21" ht="15" outlineLevel="7" x14ac:dyDescent="0.25">
      <c r="A323" s="101">
        <f t="shared" si="140"/>
        <v>313</v>
      </c>
      <c r="B323" s="98" t="s">
        <v>906</v>
      </c>
      <c r="C323" s="99" t="s">
        <v>820</v>
      </c>
      <c r="D323" s="99" t="s">
        <v>743</v>
      </c>
      <c r="E323" s="98" t="s">
        <v>235</v>
      </c>
      <c r="F323" s="99"/>
      <c r="G323" s="98" t="s">
        <v>338</v>
      </c>
      <c r="H323" s="100">
        <f>SUM(K323:N323)</f>
        <v>515000</v>
      </c>
      <c r="I323" s="57">
        <v>515000</v>
      </c>
      <c r="J323" s="58">
        <v>515000</v>
      </c>
      <c r="K323" s="35">
        <v>515000</v>
      </c>
      <c r="L323" s="35"/>
      <c r="M323" s="36"/>
      <c r="N323" s="38"/>
      <c r="Q323" s="76">
        <f t="shared" si="143"/>
        <v>1545000</v>
      </c>
      <c r="R323" s="80">
        <f t="shared" si="144"/>
        <v>0</v>
      </c>
      <c r="S323" s="81"/>
      <c r="T323" s="81"/>
      <c r="U323" s="81"/>
    </row>
    <row r="324" spans="1:21" ht="15" outlineLevel="7" x14ac:dyDescent="0.25">
      <c r="A324" s="101">
        <f t="shared" si="140"/>
        <v>314</v>
      </c>
      <c r="B324" s="98" t="s">
        <v>99</v>
      </c>
      <c r="C324" s="99" t="s">
        <v>820</v>
      </c>
      <c r="D324" s="99" t="s">
        <v>743</v>
      </c>
      <c r="E324" s="98"/>
      <c r="F324" s="99" t="s">
        <v>100</v>
      </c>
      <c r="G324" s="98"/>
      <c r="H324" s="100">
        <f>H323</f>
        <v>515000</v>
      </c>
      <c r="I324" s="56">
        <f t="shared" ref="I324:J324" si="168">I323</f>
        <v>515000</v>
      </c>
      <c r="J324" s="56">
        <f t="shared" si="168"/>
        <v>515000</v>
      </c>
      <c r="K324" s="35"/>
      <c r="L324" s="35"/>
      <c r="M324" s="36"/>
      <c r="N324" s="38"/>
      <c r="Q324" s="76">
        <f t="shared" si="143"/>
        <v>1545000</v>
      </c>
      <c r="R324" s="80">
        <f t="shared" si="144"/>
        <v>0</v>
      </c>
      <c r="S324" s="81"/>
      <c r="T324" s="81"/>
      <c r="U324" s="81"/>
    </row>
    <row r="325" spans="1:21" ht="15" outlineLevel="7" x14ac:dyDescent="0.25">
      <c r="A325" s="101">
        <f t="shared" si="140"/>
        <v>315</v>
      </c>
      <c r="B325" s="98" t="s">
        <v>105</v>
      </c>
      <c r="C325" s="99" t="s">
        <v>820</v>
      </c>
      <c r="D325" s="99" t="s">
        <v>743</v>
      </c>
      <c r="E325" s="98"/>
      <c r="F325" s="99" t="s">
        <v>106</v>
      </c>
      <c r="G325" s="98"/>
      <c r="H325" s="100">
        <f>H323</f>
        <v>515000</v>
      </c>
      <c r="I325" s="56">
        <f t="shared" ref="I325:J325" si="169">I323</f>
        <v>515000</v>
      </c>
      <c r="J325" s="56">
        <f t="shared" si="169"/>
        <v>515000</v>
      </c>
      <c r="K325" s="35"/>
      <c r="L325" s="35"/>
      <c r="M325" s="36"/>
      <c r="N325" s="38"/>
      <c r="Q325" s="76">
        <f t="shared" si="143"/>
        <v>1545000</v>
      </c>
      <c r="R325" s="80">
        <f t="shared" si="144"/>
        <v>0</v>
      </c>
      <c r="S325" s="81"/>
      <c r="T325" s="81"/>
      <c r="U325" s="81"/>
    </row>
    <row r="326" spans="1:21" ht="30" outlineLevel="6" x14ac:dyDescent="0.2">
      <c r="A326" s="101">
        <f t="shared" si="140"/>
        <v>316</v>
      </c>
      <c r="B326" s="98" t="s">
        <v>368</v>
      </c>
      <c r="C326" s="99" t="s">
        <v>826</v>
      </c>
      <c r="D326" s="99" t="s">
        <v>224</v>
      </c>
      <c r="E326" s="98" t="s">
        <v>235</v>
      </c>
      <c r="F326" s="99"/>
      <c r="G326" s="98" t="s">
        <v>235</v>
      </c>
      <c r="H326" s="100">
        <f>H327+H353</f>
        <v>2576200</v>
      </c>
      <c r="I326" s="56">
        <f t="shared" ref="I326:J326" si="170">I327+I353</f>
        <v>2420200</v>
      </c>
      <c r="J326" s="56">
        <f t="shared" si="170"/>
        <v>2420200</v>
      </c>
      <c r="K326" s="35">
        <f>K327+K353</f>
        <v>2239000</v>
      </c>
      <c r="L326" s="35">
        <f t="shared" ref="L326:P326" si="171">L327+L353</f>
        <v>0</v>
      </c>
      <c r="M326" s="35">
        <f t="shared" si="171"/>
        <v>0</v>
      </c>
      <c r="N326" s="35">
        <f t="shared" si="171"/>
        <v>337200</v>
      </c>
      <c r="O326" s="35">
        <f t="shared" si="171"/>
        <v>337200</v>
      </c>
      <c r="P326" s="35">
        <f t="shared" si="171"/>
        <v>337200</v>
      </c>
      <c r="Q326" s="76">
        <f t="shared" si="143"/>
        <v>7416600</v>
      </c>
      <c r="R326" s="35">
        <f t="shared" ref="R326:U326" si="172">SUM(R327:R358)</f>
        <v>0</v>
      </c>
      <c r="S326" s="35">
        <f t="shared" si="172"/>
        <v>0</v>
      </c>
      <c r="T326" s="35">
        <f t="shared" si="172"/>
        <v>0</v>
      </c>
      <c r="U326" s="35">
        <f t="shared" si="172"/>
        <v>0</v>
      </c>
    </row>
    <row r="327" spans="1:21" ht="60" outlineLevel="7" x14ac:dyDescent="0.25">
      <c r="A327" s="101">
        <f t="shared" si="140"/>
        <v>317</v>
      </c>
      <c r="B327" s="98" t="s">
        <v>370</v>
      </c>
      <c r="C327" s="99" t="s">
        <v>827</v>
      </c>
      <c r="D327" s="99" t="s">
        <v>224</v>
      </c>
      <c r="E327" s="98" t="s">
        <v>235</v>
      </c>
      <c r="F327" s="99"/>
      <c r="G327" s="98" t="s">
        <v>235</v>
      </c>
      <c r="H327" s="100">
        <f>H328++H333+H338+H343+H348</f>
        <v>1920200</v>
      </c>
      <c r="I327" s="56">
        <f t="shared" ref="I327:J327" si="173">I328++I333+I338+I343+I348</f>
        <v>1920200</v>
      </c>
      <c r="J327" s="56">
        <f t="shared" si="173"/>
        <v>1920200</v>
      </c>
      <c r="K327" s="35">
        <f>SUM(K328:K352)</f>
        <v>1583000</v>
      </c>
      <c r="L327" s="35">
        <f t="shared" ref="L327:P327" si="174">SUM(L328:L352)</f>
        <v>0</v>
      </c>
      <c r="M327" s="35">
        <f t="shared" si="174"/>
        <v>0</v>
      </c>
      <c r="N327" s="35">
        <f t="shared" si="174"/>
        <v>337200</v>
      </c>
      <c r="O327" s="35">
        <f t="shared" si="174"/>
        <v>337200</v>
      </c>
      <c r="P327" s="35">
        <f t="shared" si="174"/>
        <v>337200</v>
      </c>
      <c r="Q327" s="76">
        <f t="shared" si="143"/>
        <v>5760600</v>
      </c>
      <c r="R327" s="80">
        <f t="shared" si="144"/>
        <v>0</v>
      </c>
      <c r="S327" s="81"/>
      <c r="T327" s="81"/>
      <c r="U327" s="81"/>
    </row>
    <row r="328" spans="1:21" ht="90" outlineLevel="7" x14ac:dyDescent="0.25">
      <c r="A328" s="101">
        <f t="shared" si="140"/>
        <v>318</v>
      </c>
      <c r="B328" s="98" t="s">
        <v>975</v>
      </c>
      <c r="C328" s="99" t="s">
        <v>828</v>
      </c>
      <c r="D328" s="99" t="s">
        <v>224</v>
      </c>
      <c r="E328" s="98" t="s">
        <v>235</v>
      </c>
      <c r="F328" s="99"/>
      <c r="G328" s="98" t="s">
        <v>235</v>
      </c>
      <c r="H328" s="100">
        <f>H330</f>
        <v>337200</v>
      </c>
      <c r="I328" s="64">
        <f>I330</f>
        <v>337200</v>
      </c>
      <c r="J328" s="64">
        <f>J330</f>
        <v>337200</v>
      </c>
      <c r="K328" s="35"/>
      <c r="L328" s="35"/>
      <c r="M328" s="36"/>
      <c r="N328" s="37"/>
      <c r="Q328" s="76">
        <f t="shared" si="143"/>
        <v>1011600</v>
      </c>
      <c r="R328" s="80">
        <f t="shared" si="144"/>
        <v>0</v>
      </c>
      <c r="S328" s="81"/>
      <c r="T328" s="81"/>
      <c r="U328" s="81"/>
    </row>
    <row r="329" spans="1:21" ht="45" outlineLevel="7" x14ac:dyDescent="0.25">
      <c r="A329" s="101">
        <f t="shared" si="140"/>
        <v>319</v>
      </c>
      <c r="B329" s="98" t="s">
        <v>903</v>
      </c>
      <c r="C329" s="99" t="s">
        <v>828</v>
      </c>
      <c r="D329" s="99" t="s">
        <v>742</v>
      </c>
      <c r="E329" s="98" t="s">
        <v>235</v>
      </c>
      <c r="F329" s="99"/>
      <c r="G329" s="98" t="s">
        <v>235</v>
      </c>
      <c r="H329" s="100">
        <f>H330</f>
        <v>337200</v>
      </c>
      <c r="I329" s="70">
        <f>I330</f>
        <v>337200</v>
      </c>
      <c r="J329" s="56">
        <f>J330</f>
        <v>337200</v>
      </c>
      <c r="K329" s="35"/>
      <c r="L329" s="35"/>
      <c r="M329" s="36"/>
      <c r="N329" s="37"/>
      <c r="Q329" s="76">
        <f t="shared" si="143"/>
        <v>1011600</v>
      </c>
      <c r="R329" s="80">
        <f t="shared" si="144"/>
        <v>0</v>
      </c>
      <c r="S329" s="81"/>
      <c r="T329" s="81"/>
      <c r="U329" s="81"/>
    </row>
    <row r="330" spans="1:21" ht="15" outlineLevel="7" x14ac:dyDescent="0.25">
      <c r="A330" s="101">
        <f t="shared" si="140"/>
        <v>320</v>
      </c>
      <c r="B330" s="98" t="s">
        <v>906</v>
      </c>
      <c r="C330" s="99" t="s">
        <v>828</v>
      </c>
      <c r="D330" s="99" t="s">
        <v>743</v>
      </c>
      <c r="E330" s="98" t="s">
        <v>235</v>
      </c>
      <c r="F330" s="99"/>
      <c r="G330" s="98" t="s">
        <v>235</v>
      </c>
      <c r="H330" s="100">
        <f>SUM(K330:N330)</f>
        <v>337200</v>
      </c>
      <c r="I330" s="58">
        <v>337200</v>
      </c>
      <c r="J330" s="58">
        <v>337200</v>
      </c>
      <c r="K330" s="35"/>
      <c r="L330" s="35"/>
      <c r="M330" s="36"/>
      <c r="N330" s="38">
        <v>337200</v>
      </c>
      <c r="O330" s="36">
        <v>337200</v>
      </c>
      <c r="P330" s="36">
        <v>337200</v>
      </c>
      <c r="Q330" s="76">
        <f t="shared" si="143"/>
        <v>1011600</v>
      </c>
      <c r="R330" s="80">
        <f t="shared" si="144"/>
        <v>0</v>
      </c>
      <c r="S330" s="81"/>
      <c r="T330" s="81"/>
      <c r="U330" s="81"/>
    </row>
    <row r="331" spans="1:21" ht="15" outlineLevel="7" x14ac:dyDescent="0.25">
      <c r="A331" s="101">
        <f t="shared" si="140"/>
        <v>321</v>
      </c>
      <c r="B331" s="98" t="s">
        <v>99</v>
      </c>
      <c r="C331" s="99" t="s">
        <v>828</v>
      </c>
      <c r="D331" s="99" t="s">
        <v>743</v>
      </c>
      <c r="E331" s="98"/>
      <c r="F331" s="99" t="s">
        <v>100</v>
      </c>
      <c r="G331" s="98"/>
      <c r="H331" s="100">
        <f>H330</f>
        <v>337200</v>
      </c>
      <c r="I331" s="56">
        <f t="shared" ref="I331:J331" si="175">I330</f>
        <v>337200</v>
      </c>
      <c r="J331" s="56">
        <f t="shared" si="175"/>
        <v>337200</v>
      </c>
      <c r="K331" s="35"/>
      <c r="L331" s="35"/>
      <c r="M331" s="36"/>
      <c r="N331" s="38"/>
      <c r="Q331" s="76">
        <f t="shared" si="143"/>
        <v>1011600</v>
      </c>
      <c r="R331" s="80">
        <f t="shared" si="144"/>
        <v>0</v>
      </c>
      <c r="S331" s="81"/>
      <c r="T331" s="81"/>
      <c r="U331" s="81"/>
    </row>
    <row r="332" spans="1:21" ht="15" outlineLevel="7" x14ac:dyDescent="0.25">
      <c r="A332" s="101">
        <f t="shared" si="140"/>
        <v>322</v>
      </c>
      <c r="B332" s="98" t="s">
        <v>117</v>
      </c>
      <c r="C332" s="99" t="s">
        <v>828</v>
      </c>
      <c r="D332" s="99" t="s">
        <v>743</v>
      </c>
      <c r="E332" s="98"/>
      <c r="F332" s="99" t="s">
        <v>118</v>
      </c>
      <c r="G332" s="98"/>
      <c r="H332" s="100">
        <f>H330</f>
        <v>337200</v>
      </c>
      <c r="I332" s="56">
        <f t="shared" ref="I332:J332" si="176">I330</f>
        <v>337200</v>
      </c>
      <c r="J332" s="56">
        <f t="shared" si="176"/>
        <v>337200</v>
      </c>
      <c r="K332" s="35"/>
      <c r="L332" s="35"/>
      <c r="M332" s="36"/>
      <c r="N332" s="38"/>
      <c r="Q332" s="76">
        <f t="shared" si="143"/>
        <v>1011600</v>
      </c>
      <c r="R332" s="80">
        <f t="shared" si="144"/>
        <v>0</v>
      </c>
      <c r="S332" s="81"/>
      <c r="T332" s="81"/>
      <c r="U332" s="81"/>
    </row>
    <row r="333" spans="1:21" ht="90" outlineLevel="7" x14ac:dyDescent="0.25">
      <c r="A333" s="101">
        <f t="shared" ref="A333:A396" si="177">A332+1</f>
        <v>323</v>
      </c>
      <c r="B333" s="98" t="s">
        <v>374</v>
      </c>
      <c r="C333" s="99" t="s">
        <v>829</v>
      </c>
      <c r="D333" s="99" t="s">
        <v>224</v>
      </c>
      <c r="E333" s="98" t="s">
        <v>235</v>
      </c>
      <c r="F333" s="99"/>
      <c r="G333" s="98" t="s">
        <v>235</v>
      </c>
      <c r="H333" s="100">
        <f>H335</f>
        <v>1398000</v>
      </c>
      <c r="I333" s="69">
        <f>I335</f>
        <v>1398000</v>
      </c>
      <c r="J333" s="64">
        <f>J335</f>
        <v>1398000</v>
      </c>
      <c r="K333" s="35"/>
      <c r="L333" s="35"/>
      <c r="M333" s="36"/>
      <c r="N333" s="37"/>
      <c r="Q333" s="76">
        <f t="shared" si="143"/>
        <v>4194000</v>
      </c>
      <c r="R333" s="80">
        <f t="shared" si="144"/>
        <v>0</v>
      </c>
      <c r="S333" s="81"/>
      <c r="T333" s="81"/>
      <c r="U333" s="81"/>
    </row>
    <row r="334" spans="1:21" ht="45" outlineLevel="4" x14ac:dyDescent="0.25">
      <c r="A334" s="101">
        <f t="shared" si="177"/>
        <v>324</v>
      </c>
      <c r="B334" s="98" t="s">
        <v>903</v>
      </c>
      <c r="C334" s="99" t="s">
        <v>829</v>
      </c>
      <c r="D334" s="99" t="s">
        <v>742</v>
      </c>
      <c r="E334" s="98" t="s">
        <v>235</v>
      </c>
      <c r="F334" s="99"/>
      <c r="G334" s="98" t="s">
        <v>235</v>
      </c>
      <c r="H334" s="100">
        <f>H335</f>
        <v>1398000</v>
      </c>
      <c r="I334" s="56">
        <f>I335</f>
        <v>1398000</v>
      </c>
      <c r="J334" s="56">
        <f>J335</f>
        <v>1398000</v>
      </c>
      <c r="K334" s="35"/>
      <c r="L334" s="35"/>
      <c r="M334" s="36"/>
      <c r="N334" s="37"/>
      <c r="Q334" s="76">
        <f t="shared" si="143"/>
        <v>4194000</v>
      </c>
      <c r="R334" s="80">
        <f t="shared" si="144"/>
        <v>0</v>
      </c>
      <c r="S334" s="81"/>
      <c r="T334" s="81"/>
      <c r="U334" s="81"/>
    </row>
    <row r="335" spans="1:21" ht="15" outlineLevel="5" x14ac:dyDescent="0.25">
      <c r="A335" s="101">
        <f t="shared" si="177"/>
        <v>325</v>
      </c>
      <c r="B335" s="98" t="s">
        <v>906</v>
      </c>
      <c r="C335" s="99" t="s">
        <v>829</v>
      </c>
      <c r="D335" s="99" t="s">
        <v>743</v>
      </c>
      <c r="E335" s="98" t="s">
        <v>235</v>
      </c>
      <c r="F335" s="99"/>
      <c r="G335" s="98" t="s">
        <v>235</v>
      </c>
      <c r="H335" s="100">
        <f>SUM(K335:N335)</f>
        <v>1398000</v>
      </c>
      <c r="I335" s="58">
        <v>1398000</v>
      </c>
      <c r="J335" s="58">
        <v>1398000</v>
      </c>
      <c r="K335" s="35">
        <v>1398000</v>
      </c>
      <c r="L335" s="35"/>
      <c r="M335" s="36"/>
      <c r="N335" s="38"/>
      <c r="Q335" s="76">
        <f t="shared" si="143"/>
        <v>4194000</v>
      </c>
      <c r="R335" s="80">
        <f t="shared" si="144"/>
        <v>0</v>
      </c>
      <c r="S335" s="81"/>
      <c r="T335" s="81"/>
      <c r="U335" s="81"/>
    </row>
    <row r="336" spans="1:21" ht="15" outlineLevel="5" x14ac:dyDescent="0.25">
      <c r="A336" s="101">
        <f t="shared" si="177"/>
        <v>326</v>
      </c>
      <c r="B336" s="98" t="s">
        <v>99</v>
      </c>
      <c r="C336" s="99" t="s">
        <v>829</v>
      </c>
      <c r="D336" s="99" t="s">
        <v>743</v>
      </c>
      <c r="E336" s="98"/>
      <c r="F336" s="99" t="s">
        <v>100</v>
      </c>
      <c r="G336" s="98"/>
      <c r="H336" s="100">
        <f>H335</f>
        <v>1398000</v>
      </c>
      <c r="I336" s="56">
        <f t="shared" ref="I336:J336" si="178">I335</f>
        <v>1398000</v>
      </c>
      <c r="J336" s="56">
        <f t="shared" si="178"/>
        <v>1398000</v>
      </c>
      <c r="K336" s="35"/>
      <c r="L336" s="35"/>
      <c r="M336" s="36"/>
      <c r="N336" s="38"/>
      <c r="Q336" s="76">
        <f t="shared" si="143"/>
        <v>4194000</v>
      </c>
      <c r="R336" s="80">
        <f t="shared" si="144"/>
        <v>0</v>
      </c>
      <c r="S336" s="81"/>
      <c r="T336" s="81"/>
      <c r="U336" s="81"/>
    </row>
    <row r="337" spans="1:21" ht="15" outlineLevel="5" x14ac:dyDescent="0.25">
      <c r="A337" s="101">
        <f t="shared" si="177"/>
        <v>327</v>
      </c>
      <c r="B337" s="98" t="s">
        <v>117</v>
      </c>
      <c r="C337" s="99" t="s">
        <v>829</v>
      </c>
      <c r="D337" s="99" t="s">
        <v>743</v>
      </c>
      <c r="E337" s="98"/>
      <c r="F337" s="99" t="s">
        <v>118</v>
      </c>
      <c r="G337" s="98"/>
      <c r="H337" s="100">
        <f>H335</f>
        <v>1398000</v>
      </c>
      <c r="I337" s="56">
        <f t="shared" ref="I337:J337" si="179">I335</f>
        <v>1398000</v>
      </c>
      <c r="J337" s="56">
        <f t="shared" si="179"/>
        <v>1398000</v>
      </c>
      <c r="K337" s="35"/>
      <c r="L337" s="35"/>
      <c r="M337" s="36"/>
      <c r="N337" s="38"/>
      <c r="Q337" s="76">
        <f t="shared" ref="Q337:Q400" si="180">H337+I337+J337</f>
        <v>4194000</v>
      </c>
      <c r="R337" s="80">
        <f t="shared" ref="R337:R400" si="181">SUM(S337:U337)</f>
        <v>0</v>
      </c>
      <c r="S337" s="81"/>
      <c r="T337" s="81"/>
      <c r="U337" s="81"/>
    </row>
    <row r="338" spans="1:21" ht="135" outlineLevel="6" x14ac:dyDescent="0.25">
      <c r="A338" s="101">
        <f t="shared" si="177"/>
        <v>328</v>
      </c>
      <c r="B338" s="103" t="s">
        <v>377</v>
      </c>
      <c r="C338" s="99" t="s">
        <v>830</v>
      </c>
      <c r="D338" s="99" t="s">
        <v>224</v>
      </c>
      <c r="E338" s="98" t="s">
        <v>235</v>
      </c>
      <c r="F338" s="99"/>
      <c r="G338" s="98" t="s">
        <v>235</v>
      </c>
      <c r="H338" s="100">
        <f>H340</f>
        <v>75000</v>
      </c>
      <c r="I338" s="64">
        <f>I340</f>
        <v>75000</v>
      </c>
      <c r="J338" s="64">
        <f>J340</f>
        <v>75000</v>
      </c>
      <c r="K338" s="35"/>
      <c r="L338" s="35"/>
      <c r="M338" s="36"/>
      <c r="N338" s="37"/>
      <c r="Q338" s="76">
        <f t="shared" si="180"/>
        <v>225000</v>
      </c>
      <c r="R338" s="80">
        <f t="shared" si="181"/>
        <v>0</v>
      </c>
      <c r="S338" s="81"/>
      <c r="T338" s="81"/>
      <c r="U338" s="81"/>
    </row>
    <row r="339" spans="1:21" ht="45" outlineLevel="6" x14ac:dyDescent="0.25">
      <c r="A339" s="101">
        <f t="shared" si="177"/>
        <v>329</v>
      </c>
      <c r="B339" s="103" t="s">
        <v>903</v>
      </c>
      <c r="C339" s="99" t="s">
        <v>830</v>
      </c>
      <c r="D339" s="99" t="s">
        <v>742</v>
      </c>
      <c r="E339" s="98" t="s">
        <v>235</v>
      </c>
      <c r="F339" s="99"/>
      <c r="G339" s="98" t="s">
        <v>235</v>
      </c>
      <c r="H339" s="100">
        <f>H340</f>
        <v>75000</v>
      </c>
      <c r="I339" s="56">
        <f>I340</f>
        <v>75000</v>
      </c>
      <c r="J339" s="56">
        <f>J340</f>
        <v>75000</v>
      </c>
      <c r="K339" s="35"/>
      <c r="L339" s="35"/>
      <c r="M339" s="36"/>
      <c r="N339" s="37"/>
      <c r="Q339" s="76">
        <f t="shared" si="180"/>
        <v>225000</v>
      </c>
      <c r="R339" s="80">
        <f t="shared" si="181"/>
        <v>0</v>
      </c>
      <c r="S339" s="81"/>
      <c r="T339" s="81"/>
      <c r="U339" s="81"/>
    </row>
    <row r="340" spans="1:21" ht="15" outlineLevel="7" x14ac:dyDescent="0.25">
      <c r="A340" s="101">
        <f t="shared" si="177"/>
        <v>330</v>
      </c>
      <c r="B340" s="98" t="s">
        <v>906</v>
      </c>
      <c r="C340" s="99" t="s">
        <v>830</v>
      </c>
      <c r="D340" s="99" t="s">
        <v>743</v>
      </c>
      <c r="E340" s="98" t="s">
        <v>235</v>
      </c>
      <c r="F340" s="99"/>
      <c r="G340" s="98" t="s">
        <v>235</v>
      </c>
      <c r="H340" s="100">
        <f>SUM(K340:N340)</f>
        <v>75000</v>
      </c>
      <c r="I340" s="57">
        <v>75000</v>
      </c>
      <c r="J340" s="58">
        <v>75000</v>
      </c>
      <c r="K340" s="35">
        <v>75000</v>
      </c>
      <c r="L340" s="35"/>
      <c r="M340" s="36"/>
      <c r="N340" s="38"/>
      <c r="Q340" s="76">
        <f t="shared" si="180"/>
        <v>225000</v>
      </c>
      <c r="R340" s="80">
        <f t="shared" si="181"/>
        <v>0</v>
      </c>
      <c r="S340" s="81"/>
      <c r="T340" s="81"/>
      <c r="U340" s="81"/>
    </row>
    <row r="341" spans="1:21" ht="15" outlineLevel="7" x14ac:dyDescent="0.25">
      <c r="A341" s="101">
        <f t="shared" si="177"/>
        <v>331</v>
      </c>
      <c r="B341" s="98" t="s">
        <v>99</v>
      </c>
      <c r="C341" s="99" t="s">
        <v>830</v>
      </c>
      <c r="D341" s="99" t="s">
        <v>743</v>
      </c>
      <c r="E341" s="98"/>
      <c r="F341" s="99" t="s">
        <v>100</v>
      </c>
      <c r="G341" s="98"/>
      <c r="H341" s="100">
        <f>H340</f>
        <v>75000</v>
      </c>
      <c r="I341" s="56">
        <f t="shared" ref="I341:J341" si="182">I340</f>
        <v>75000</v>
      </c>
      <c r="J341" s="56">
        <f t="shared" si="182"/>
        <v>75000</v>
      </c>
      <c r="K341" s="35"/>
      <c r="L341" s="35"/>
      <c r="M341" s="36"/>
      <c r="N341" s="38"/>
      <c r="Q341" s="76">
        <f t="shared" si="180"/>
        <v>225000</v>
      </c>
      <c r="R341" s="80">
        <f t="shared" si="181"/>
        <v>0</v>
      </c>
      <c r="S341" s="81"/>
      <c r="T341" s="81"/>
      <c r="U341" s="81"/>
    </row>
    <row r="342" spans="1:21" ht="15" outlineLevel="7" x14ac:dyDescent="0.25">
      <c r="A342" s="101">
        <f t="shared" si="177"/>
        <v>332</v>
      </c>
      <c r="B342" s="98" t="s">
        <v>117</v>
      </c>
      <c r="C342" s="99" t="s">
        <v>830</v>
      </c>
      <c r="D342" s="99" t="s">
        <v>743</v>
      </c>
      <c r="E342" s="98"/>
      <c r="F342" s="99" t="s">
        <v>118</v>
      </c>
      <c r="G342" s="98"/>
      <c r="H342" s="100">
        <f>H340</f>
        <v>75000</v>
      </c>
      <c r="I342" s="56">
        <f t="shared" ref="I342:J342" si="183">I340</f>
        <v>75000</v>
      </c>
      <c r="J342" s="56">
        <f t="shared" si="183"/>
        <v>75000</v>
      </c>
      <c r="K342" s="35"/>
      <c r="L342" s="35"/>
      <c r="M342" s="36"/>
      <c r="N342" s="38"/>
      <c r="Q342" s="76">
        <f t="shared" si="180"/>
        <v>225000</v>
      </c>
      <c r="R342" s="80">
        <f t="shared" si="181"/>
        <v>0</v>
      </c>
      <c r="S342" s="81"/>
      <c r="T342" s="81"/>
      <c r="U342" s="81"/>
    </row>
    <row r="343" spans="1:21" ht="90" outlineLevel="6" x14ac:dyDescent="0.25">
      <c r="A343" s="101">
        <f t="shared" si="177"/>
        <v>333</v>
      </c>
      <c r="B343" s="98" t="s">
        <v>383</v>
      </c>
      <c r="C343" s="99" t="s">
        <v>831</v>
      </c>
      <c r="D343" s="99" t="s">
        <v>224</v>
      </c>
      <c r="E343" s="98" t="s">
        <v>235</v>
      </c>
      <c r="F343" s="99"/>
      <c r="G343" s="98" t="s">
        <v>235</v>
      </c>
      <c r="H343" s="100">
        <f>H345</f>
        <v>76000</v>
      </c>
      <c r="I343" s="64">
        <f>I345</f>
        <v>76000</v>
      </c>
      <c r="J343" s="64">
        <f>J345</f>
        <v>76000</v>
      </c>
      <c r="K343" s="35"/>
      <c r="L343" s="35"/>
      <c r="M343" s="36"/>
      <c r="N343" s="37"/>
      <c r="Q343" s="76">
        <f t="shared" si="180"/>
        <v>228000</v>
      </c>
      <c r="R343" s="80">
        <f t="shared" si="181"/>
        <v>0</v>
      </c>
      <c r="S343" s="81"/>
      <c r="T343" s="81"/>
      <c r="U343" s="81"/>
    </row>
    <row r="344" spans="1:21" ht="45" outlineLevel="6" x14ac:dyDescent="0.25">
      <c r="A344" s="101">
        <f t="shared" si="177"/>
        <v>334</v>
      </c>
      <c r="B344" s="98" t="s">
        <v>903</v>
      </c>
      <c r="C344" s="99" t="s">
        <v>831</v>
      </c>
      <c r="D344" s="99" t="s">
        <v>742</v>
      </c>
      <c r="E344" s="98" t="s">
        <v>235</v>
      </c>
      <c r="F344" s="99"/>
      <c r="G344" s="98" t="s">
        <v>235</v>
      </c>
      <c r="H344" s="100">
        <f>H345</f>
        <v>76000</v>
      </c>
      <c r="I344" s="56">
        <f>I345</f>
        <v>76000</v>
      </c>
      <c r="J344" s="56">
        <f>J345</f>
        <v>76000</v>
      </c>
      <c r="K344" s="35"/>
      <c r="L344" s="35"/>
      <c r="M344" s="36"/>
      <c r="N344" s="37"/>
      <c r="Q344" s="76">
        <f t="shared" si="180"/>
        <v>228000</v>
      </c>
      <c r="R344" s="80">
        <f t="shared" si="181"/>
        <v>0</v>
      </c>
      <c r="S344" s="81"/>
      <c r="T344" s="81"/>
      <c r="U344" s="81"/>
    </row>
    <row r="345" spans="1:21" ht="15" outlineLevel="7" x14ac:dyDescent="0.25">
      <c r="A345" s="101">
        <f t="shared" si="177"/>
        <v>335</v>
      </c>
      <c r="B345" s="98" t="s">
        <v>906</v>
      </c>
      <c r="C345" s="99" t="s">
        <v>831</v>
      </c>
      <c r="D345" s="99" t="s">
        <v>743</v>
      </c>
      <c r="E345" s="98" t="s">
        <v>235</v>
      </c>
      <c r="F345" s="99"/>
      <c r="G345" s="98" t="s">
        <v>235</v>
      </c>
      <c r="H345" s="100">
        <f>SUM(K345:N345)</f>
        <v>76000</v>
      </c>
      <c r="I345" s="57">
        <v>76000</v>
      </c>
      <c r="J345" s="58">
        <v>76000</v>
      </c>
      <c r="K345" s="35">
        <v>76000</v>
      </c>
      <c r="L345" s="35"/>
      <c r="M345" s="36"/>
      <c r="N345" s="38"/>
      <c r="Q345" s="76">
        <f t="shared" si="180"/>
        <v>228000</v>
      </c>
      <c r="R345" s="80">
        <f t="shared" si="181"/>
        <v>0</v>
      </c>
      <c r="S345" s="81"/>
      <c r="T345" s="81"/>
      <c r="U345" s="81"/>
    </row>
    <row r="346" spans="1:21" ht="15" outlineLevel="7" x14ac:dyDescent="0.25">
      <c r="A346" s="101">
        <f t="shared" si="177"/>
        <v>336</v>
      </c>
      <c r="B346" s="98" t="s">
        <v>99</v>
      </c>
      <c r="C346" s="99" t="s">
        <v>831</v>
      </c>
      <c r="D346" s="99" t="s">
        <v>743</v>
      </c>
      <c r="E346" s="98"/>
      <c r="F346" s="99" t="s">
        <v>100</v>
      </c>
      <c r="G346" s="98"/>
      <c r="H346" s="100">
        <f>H345</f>
        <v>76000</v>
      </c>
      <c r="I346" s="56">
        <f t="shared" ref="I346:J346" si="184">I345</f>
        <v>76000</v>
      </c>
      <c r="J346" s="56">
        <f t="shared" si="184"/>
        <v>76000</v>
      </c>
      <c r="K346" s="35"/>
      <c r="L346" s="35"/>
      <c r="M346" s="36"/>
      <c r="N346" s="38"/>
      <c r="Q346" s="76">
        <f t="shared" si="180"/>
        <v>228000</v>
      </c>
      <c r="R346" s="80">
        <f t="shared" si="181"/>
        <v>0</v>
      </c>
      <c r="S346" s="81"/>
      <c r="T346" s="81"/>
      <c r="U346" s="81"/>
    </row>
    <row r="347" spans="1:21" ht="15" outlineLevel="7" x14ac:dyDescent="0.25">
      <c r="A347" s="101">
        <f t="shared" si="177"/>
        <v>337</v>
      </c>
      <c r="B347" s="98" t="s">
        <v>117</v>
      </c>
      <c r="C347" s="99" t="s">
        <v>831</v>
      </c>
      <c r="D347" s="99" t="s">
        <v>743</v>
      </c>
      <c r="E347" s="98"/>
      <c r="F347" s="99" t="s">
        <v>118</v>
      </c>
      <c r="G347" s="98"/>
      <c r="H347" s="100">
        <f>H345</f>
        <v>76000</v>
      </c>
      <c r="I347" s="56">
        <f t="shared" ref="I347:J347" si="185">I345</f>
        <v>76000</v>
      </c>
      <c r="J347" s="56">
        <f t="shared" si="185"/>
        <v>76000</v>
      </c>
      <c r="K347" s="35"/>
      <c r="L347" s="35"/>
      <c r="M347" s="36"/>
      <c r="N347" s="38"/>
      <c r="Q347" s="76">
        <f t="shared" si="180"/>
        <v>228000</v>
      </c>
      <c r="R347" s="80">
        <f t="shared" si="181"/>
        <v>0</v>
      </c>
      <c r="S347" s="81"/>
      <c r="T347" s="81"/>
      <c r="U347" s="81"/>
    </row>
    <row r="348" spans="1:21" ht="105" outlineLevel="7" x14ac:dyDescent="0.25">
      <c r="A348" s="101">
        <f t="shared" si="177"/>
        <v>338</v>
      </c>
      <c r="B348" s="98" t="s">
        <v>380</v>
      </c>
      <c r="C348" s="99" t="s">
        <v>926</v>
      </c>
      <c r="D348" s="99" t="s">
        <v>224</v>
      </c>
      <c r="E348" s="98" t="s">
        <v>235</v>
      </c>
      <c r="F348" s="99"/>
      <c r="G348" s="98" t="s">
        <v>235</v>
      </c>
      <c r="H348" s="100">
        <f>H350</f>
        <v>34000</v>
      </c>
      <c r="I348" s="64">
        <f>I350</f>
        <v>34000</v>
      </c>
      <c r="J348" s="64">
        <f>J350</f>
        <v>34000</v>
      </c>
      <c r="K348" s="35"/>
      <c r="L348" s="35"/>
      <c r="M348" s="36"/>
      <c r="N348" s="37"/>
      <c r="Q348" s="76">
        <f t="shared" si="180"/>
        <v>102000</v>
      </c>
      <c r="R348" s="80">
        <f t="shared" si="181"/>
        <v>0</v>
      </c>
      <c r="S348" s="81"/>
      <c r="T348" s="81"/>
      <c r="U348" s="81"/>
    </row>
    <row r="349" spans="1:21" ht="45" outlineLevel="7" x14ac:dyDescent="0.25">
      <c r="A349" s="101">
        <f t="shared" si="177"/>
        <v>339</v>
      </c>
      <c r="B349" s="98" t="s">
        <v>903</v>
      </c>
      <c r="C349" s="99" t="s">
        <v>926</v>
      </c>
      <c r="D349" s="99" t="s">
        <v>742</v>
      </c>
      <c r="E349" s="98" t="s">
        <v>235</v>
      </c>
      <c r="F349" s="99"/>
      <c r="G349" s="98" t="s">
        <v>235</v>
      </c>
      <c r="H349" s="100">
        <f>H350</f>
        <v>34000</v>
      </c>
      <c r="I349" s="70">
        <f>I350</f>
        <v>34000</v>
      </c>
      <c r="J349" s="56">
        <f>J350</f>
        <v>34000</v>
      </c>
      <c r="K349" s="35"/>
      <c r="L349" s="35"/>
      <c r="M349" s="36"/>
      <c r="N349" s="37"/>
      <c r="Q349" s="76">
        <f t="shared" si="180"/>
        <v>102000</v>
      </c>
      <c r="R349" s="80">
        <f t="shared" si="181"/>
        <v>0</v>
      </c>
      <c r="S349" s="81"/>
      <c r="T349" s="81"/>
      <c r="U349" s="81"/>
    </row>
    <row r="350" spans="1:21" ht="15" outlineLevel="7" x14ac:dyDescent="0.25">
      <c r="A350" s="101">
        <f t="shared" si="177"/>
        <v>340</v>
      </c>
      <c r="B350" s="98" t="s">
        <v>906</v>
      </c>
      <c r="C350" s="99" t="s">
        <v>926</v>
      </c>
      <c r="D350" s="99" t="s">
        <v>743</v>
      </c>
      <c r="E350" s="98" t="s">
        <v>235</v>
      </c>
      <c r="F350" s="99"/>
      <c r="G350" s="98" t="s">
        <v>235</v>
      </c>
      <c r="H350" s="100">
        <f>SUM(K350:N350)</f>
        <v>34000</v>
      </c>
      <c r="I350" s="57">
        <v>34000</v>
      </c>
      <c r="J350" s="58">
        <v>34000</v>
      </c>
      <c r="K350" s="35">
        <v>34000</v>
      </c>
      <c r="L350" s="35"/>
      <c r="M350" s="36"/>
      <c r="N350" s="38"/>
      <c r="Q350" s="76">
        <f t="shared" si="180"/>
        <v>102000</v>
      </c>
      <c r="R350" s="80">
        <f t="shared" si="181"/>
        <v>0</v>
      </c>
      <c r="S350" s="81"/>
      <c r="T350" s="81"/>
      <c r="U350" s="81"/>
    </row>
    <row r="351" spans="1:21" ht="15" outlineLevel="7" x14ac:dyDescent="0.25">
      <c r="A351" s="101">
        <f t="shared" si="177"/>
        <v>341</v>
      </c>
      <c r="B351" s="98" t="s">
        <v>99</v>
      </c>
      <c r="C351" s="99" t="s">
        <v>926</v>
      </c>
      <c r="D351" s="99" t="s">
        <v>743</v>
      </c>
      <c r="E351" s="98"/>
      <c r="F351" s="99" t="s">
        <v>100</v>
      </c>
      <c r="G351" s="98"/>
      <c r="H351" s="100">
        <f>H350</f>
        <v>34000</v>
      </c>
      <c r="I351" s="56">
        <f t="shared" ref="I351:J351" si="186">I350</f>
        <v>34000</v>
      </c>
      <c r="J351" s="56">
        <f t="shared" si="186"/>
        <v>34000</v>
      </c>
      <c r="K351" s="35"/>
      <c r="L351" s="35"/>
      <c r="M351" s="36"/>
      <c r="N351" s="38"/>
      <c r="Q351" s="76">
        <f t="shared" si="180"/>
        <v>102000</v>
      </c>
      <c r="R351" s="80">
        <f t="shared" si="181"/>
        <v>0</v>
      </c>
      <c r="S351" s="81"/>
      <c r="T351" s="81"/>
      <c r="U351" s="81"/>
    </row>
    <row r="352" spans="1:21" ht="15" outlineLevel="7" x14ac:dyDescent="0.25">
      <c r="A352" s="101">
        <f t="shared" si="177"/>
        <v>342</v>
      </c>
      <c r="B352" s="98" t="s">
        <v>117</v>
      </c>
      <c r="C352" s="99" t="s">
        <v>926</v>
      </c>
      <c r="D352" s="99" t="s">
        <v>743</v>
      </c>
      <c r="E352" s="98"/>
      <c r="F352" s="99" t="s">
        <v>118</v>
      </c>
      <c r="G352" s="98"/>
      <c r="H352" s="100">
        <f>H350</f>
        <v>34000</v>
      </c>
      <c r="I352" s="56">
        <f t="shared" ref="I352:J352" si="187">I350</f>
        <v>34000</v>
      </c>
      <c r="J352" s="56">
        <f t="shared" si="187"/>
        <v>34000</v>
      </c>
      <c r="K352" s="35"/>
      <c r="L352" s="35"/>
      <c r="M352" s="36"/>
      <c r="N352" s="38"/>
      <c r="Q352" s="76">
        <f t="shared" si="180"/>
        <v>102000</v>
      </c>
      <c r="R352" s="80">
        <f t="shared" si="181"/>
        <v>0</v>
      </c>
      <c r="S352" s="81"/>
      <c r="T352" s="81"/>
      <c r="U352" s="81"/>
    </row>
    <row r="353" spans="1:21" ht="60" outlineLevel="6" x14ac:dyDescent="0.25">
      <c r="A353" s="101">
        <f t="shared" si="177"/>
        <v>343</v>
      </c>
      <c r="B353" s="98" t="s">
        <v>450</v>
      </c>
      <c r="C353" s="99" t="s">
        <v>832</v>
      </c>
      <c r="D353" s="99" t="s">
        <v>224</v>
      </c>
      <c r="E353" s="98" t="s">
        <v>40</v>
      </c>
      <c r="F353" s="99"/>
      <c r="G353" s="98" t="s">
        <v>258</v>
      </c>
      <c r="H353" s="100">
        <f>H354</f>
        <v>656000</v>
      </c>
      <c r="I353" s="56">
        <f>I354</f>
        <v>500000</v>
      </c>
      <c r="J353" s="56">
        <f>J354</f>
        <v>500000</v>
      </c>
      <c r="K353" s="35">
        <f>SUM(K354:K358)</f>
        <v>656000</v>
      </c>
      <c r="L353" s="35">
        <f t="shared" ref="L353:P353" si="188">SUM(L354:L358)</f>
        <v>0</v>
      </c>
      <c r="M353" s="35">
        <f t="shared" si="188"/>
        <v>0</v>
      </c>
      <c r="N353" s="35">
        <f t="shared" si="188"/>
        <v>0</v>
      </c>
      <c r="O353" s="35">
        <f t="shared" si="188"/>
        <v>0</v>
      </c>
      <c r="P353" s="35">
        <f t="shared" si="188"/>
        <v>0</v>
      </c>
      <c r="Q353" s="76">
        <f t="shared" si="180"/>
        <v>1656000</v>
      </c>
      <c r="R353" s="80">
        <f t="shared" si="181"/>
        <v>0</v>
      </c>
      <c r="S353" s="81"/>
      <c r="T353" s="81"/>
      <c r="U353" s="81"/>
    </row>
    <row r="354" spans="1:21" ht="75" outlineLevel="6" x14ac:dyDescent="0.25">
      <c r="A354" s="101">
        <f t="shared" si="177"/>
        <v>344</v>
      </c>
      <c r="B354" s="98" t="s">
        <v>457</v>
      </c>
      <c r="C354" s="99" t="s">
        <v>833</v>
      </c>
      <c r="D354" s="99" t="s">
        <v>224</v>
      </c>
      <c r="E354" s="98" t="s">
        <v>40</v>
      </c>
      <c r="F354" s="99"/>
      <c r="G354" s="98" t="s">
        <v>258</v>
      </c>
      <c r="H354" s="100">
        <f>H356</f>
        <v>656000</v>
      </c>
      <c r="I354" s="64">
        <f>I356</f>
        <v>500000</v>
      </c>
      <c r="J354" s="64">
        <f>J356</f>
        <v>500000</v>
      </c>
      <c r="K354" s="35"/>
      <c r="L354" s="35"/>
      <c r="M354" s="36"/>
      <c r="N354" s="37"/>
      <c r="Q354" s="76">
        <f t="shared" si="180"/>
        <v>1656000</v>
      </c>
      <c r="R354" s="80">
        <f t="shared" si="181"/>
        <v>0</v>
      </c>
      <c r="S354" s="81"/>
      <c r="T354" s="81"/>
      <c r="U354" s="81"/>
    </row>
    <row r="355" spans="1:21" ht="30" outlineLevel="7" x14ac:dyDescent="0.25">
      <c r="A355" s="101">
        <f t="shared" si="177"/>
        <v>345</v>
      </c>
      <c r="B355" s="98" t="s">
        <v>898</v>
      </c>
      <c r="C355" s="99" t="s">
        <v>833</v>
      </c>
      <c r="D355" s="99" t="s">
        <v>554</v>
      </c>
      <c r="E355" s="98" t="s">
        <v>40</v>
      </c>
      <c r="F355" s="99"/>
      <c r="G355" s="98" t="s">
        <v>258</v>
      </c>
      <c r="H355" s="100">
        <f>H356</f>
        <v>656000</v>
      </c>
      <c r="I355" s="70">
        <f>I356</f>
        <v>500000</v>
      </c>
      <c r="J355" s="56">
        <f>J356</f>
        <v>500000</v>
      </c>
      <c r="K355" s="35"/>
      <c r="L355" s="35"/>
      <c r="M355" s="36"/>
      <c r="N355" s="37"/>
      <c r="Q355" s="76">
        <f t="shared" si="180"/>
        <v>1656000</v>
      </c>
      <c r="R355" s="80">
        <f t="shared" si="181"/>
        <v>0</v>
      </c>
      <c r="S355" s="81"/>
      <c r="T355" s="81"/>
      <c r="U355" s="81"/>
    </row>
    <row r="356" spans="1:21" ht="30" outlineLevel="4" x14ac:dyDescent="0.25">
      <c r="A356" s="101">
        <f t="shared" si="177"/>
        <v>346</v>
      </c>
      <c r="B356" s="98" t="s">
        <v>908</v>
      </c>
      <c r="C356" s="99" t="s">
        <v>833</v>
      </c>
      <c r="D356" s="99" t="s">
        <v>575</v>
      </c>
      <c r="E356" s="98" t="s">
        <v>40</v>
      </c>
      <c r="F356" s="99"/>
      <c r="G356" s="98" t="s">
        <v>258</v>
      </c>
      <c r="H356" s="100">
        <f>SUM(K356:N356)</f>
        <v>656000</v>
      </c>
      <c r="I356" s="58">
        <v>500000</v>
      </c>
      <c r="J356" s="58">
        <v>500000</v>
      </c>
      <c r="K356" s="35">
        <v>656000</v>
      </c>
      <c r="L356" s="35"/>
      <c r="M356" s="36"/>
      <c r="N356" s="38"/>
      <c r="Q356" s="76">
        <f t="shared" si="180"/>
        <v>1656000</v>
      </c>
      <c r="R356" s="80">
        <f t="shared" si="181"/>
        <v>0</v>
      </c>
      <c r="S356" s="81"/>
      <c r="T356" s="81"/>
      <c r="U356" s="81"/>
    </row>
    <row r="357" spans="1:21" ht="15" outlineLevel="4" x14ac:dyDescent="0.25">
      <c r="A357" s="101">
        <f t="shared" si="177"/>
        <v>347</v>
      </c>
      <c r="B357" s="98" t="s">
        <v>155</v>
      </c>
      <c r="C357" s="99" t="s">
        <v>833</v>
      </c>
      <c r="D357" s="99" t="s">
        <v>575</v>
      </c>
      <c r="E357" s="98"/>
      <c r="F357" s="99" t="s">
        <v>156</v>
      </c>
      <c r="G357" s="98"/>
      <c r="H357" s="100">
        <f>H356</f>
        <v>656000</v>
      </c>
      <c r="I357" s="56">
        <f t="shared" ref="I357:J357" si="189">I356</f>
        <v>500000</v>
      </c>
      <c r="J357" s="56">
        <f t="shared" si="189"/>
        <v>500000</v>
      </c>
      <c r="K357" s="35"/>
      <c r="L357" s="35"/>
      <c r="M357" s="36"/>
      <c r="N357" s="38"/>
      <c r="Q357" s="76">
        <f t="shared" si="180"/>
        <v>1656000</v>
      </c>
      <c r="R357" s="80">
        <f t="shared" si="181"/>
        <v>0</v>
      </c>
      <c r="S357" s="81"/>
      <c r="T357" s="81"/>
      <c r="U357" s="81"/>
    </row>
    <row r="358" spans="1:21" ht="15" outlineLevel="4" x14ac:dyDescent="0.25">
      <c r="A358" s="101">
        <f t="shared" si="177"/>
        <v>348</v>
      </c>
      <c r="B358" s="98" t="s">
        <v>164</v>
      </c>
      <c r="C358" s="99" t="s">
        <v>833</v>
      </c>
      <c r="D358" s="99" t="s">
        <v>575</v>
      </c>
      <c r="E358" s="98"/>
      <c r="F358" s="99" t="s">
        <v>165</v>
      </c>
      <c r="G358" s="98"/>
      <c r="H358" s="100">
        <f>H356</f>
        <v>656000</v>
      </c>
      <c r="I358" s="56">
        <f t="shared" ref="I358:J358" si="190">I356</f>
        <v>500000</v>
      </c>
      <c r="J358" s="56">
        <f t="shared" si="190"/>
        <v>500000</v>
      </c>
      <c r="K358" s="35"/>
      <c r="L358" s="35"/>
      <c r="M358" s="36"/>
      <c r="N358" s="38"/>
      <c r="Q358" s="76">
        <f t="shared" si="180"/>
        <v>1656000</v>
      </c>
      <c r="R358" s="80">
        <f t="shared" si="181"/>
        <v>0</v>
      </c>
      <c r="S358" s="81"/>
      <c r="T358" s="81"/>
      <c r="U358" s="81"/>
    </row>
    <row r="359" spans="1:21" ht="60" outlineLevel="5" x14ac:dyDescent="0.2">
      <c r="A359" s="101">
        <f t="shared" si="177"/>
        <v>349</v>
      </c>
      <c r="B359" s="98" t="s">
        <v>313</v>
      </c>
      <c r="C359" s="99" t="s">
        <v>834</v>
      </c>
      <c r="D359" s="99" t="s">
        <v>224</v>
      </c>
      <c r="E359" s="98" t="s">
        <v>227</v>
      </c>
      <c r="F359" s="99"/>
      <c r="G359" s="98" t="s">
        <v>46</v>
      </c>
      <c r="H359" s="100">
        <f t="shared" ref="H359:J360" si="191">H360</f>
        <v>80000</v>
      </c>
      <c r="I359" s="64">
        <f t="shared" si="191"/>
        <v>80000</v>
      </c>
      <c r="J359" s="64">
        <f t="shared" si="191"/>
        <v>80000</v>
      </c>
      <c r="K359" s="35">
        <f>SUM(K360:K365)</f>
        <v>80000</v>
      </c>
      <c r="L359" s="35">
        <f t="shared" ref="L359:U359" si="192">SUM(L360:L365)</f>
        <v>0</v>
      </c>
      <c r="M359" s="35">
        <f t="shared" si="192"/>
        <v>0</v>
      </c>
      <c r="N359" s="35">
        <f t="shared" si="192"/>
        <v>0</v>
      </c>
      <c r="O359" s="35">
        <f t="shared" si="192"/>
        <v>0</v>
      </c>
      <c r="P359" s="35">
        <f t="shared" si="192"/>
        <v>0</v>
      </c>
      <c r="Q359" s="76">
        <f t="shared" si="180"/>
        <v>240000</v>
      </c>
      <c r="R359" s="35">
        <f t="shared" si="192"/>
        <v>0</v>
      </c>
      <c r="S359" s="35">
        <f t="shared" si="192"/>
        <v>0</v>
      </c>
      <c r="T359" s="35">
        <f t="shared" si="192"/>
        <v>0</v>
      </c>
      <c r="U359" s="35">
        <f t="shared" si="192"/>
        <v>0</v>
      </c>
    </row>
    <row r="360" spans="1:21" ht="90" outlineLevel="6" x14ac:dyDescent="0.25">
      <c r="A360" s="101">
        <f t="shared" si="177"/>
        <v>350</v>
      </c>
      <c r="B360" s="98" t="s">
        <v>315</v>
      </c>
      <c r="C360" s="99" t="s">
        <v>835</v>
      </c>
      <c r="D360" s="99" t="s">
        <v>224</v>
      </c>
      <c r="E360" s="98" t="s">
        <v>227</v>
      </c>
      <c r="F360" s="99"/>
      <c r="G360" s="98" t="s">
        <v>46</v>
      </c>
      <c r="H360" s="100">
        <f t="shared" si="191"/>
        <v>80000</v>
      </c>
      <c r="I360" s="64">
        <f t="shared" si="191"/>
        <v>80000</v>
      </c>
      <c r="J360" s="64">
        <f t="shared" si="191"/>
        <v>80000</v>
      </c>
      <c r="K360" s="35"/>
      <c r="L360" s="35"/>
      <c r="M360" s="36"/>
      <c r="N360" s="37"/>
      <c r="Q360" s="76">
        <f t="shared" si="180"/>
        <v>240000</v>
      </c>
      <c r="R360" s="80">
        <f t="shared" si="181"/>
        <v>0</v>
      </c>
      <c r="S360" s="81"/>
      <c r="T360" s="81"/>
      <c r="U360" s="81"/>
    </row>
    <row r="361" spans="1:21" ht="135" outlineLevel="6" x14ac:dyDescent="0.25">
      <c r="A361" s="101">
        <f t="shared" si="177"/>
        <v>351</v>
      </c>
      <c r="B361" s="103" t="s">
        <v>974</v>
      </c>
      <c r="C361" s="99" t="s">
        <v>836</v>
      </c>
      <c r="D361" s="99" t="s">
        <v>224</v>
      </c>
      <c r="E361" s="98" t="s">
        <v>227</v>
      </c>
      <c r="F361" s="99"/>
      <c r="G361" s="98" t="s">
        <v>46</v>
      </c>
      <c r="H361" s="100">
        <f>H363</f>
        <v>80000</v>
      </c>
      <c r="I361" s="64">
        <f>I363</f>
        <v>80000</v>
      </c>
      <c r="J361" s="64">
        <f>J363</f>
        <v>80000</v>
      </c>
      <c r="K361" s="35"/>
      <c r="L361" s="35"/>
      <c r="M361" s="36"/>
      <c r="N361" s="37"/>
      <c r="Q361" s="76">
        <f t="shared" si="180"/>
        <v>240000</v>
      </c>
      <c r="R361" s="80">
        <f t="shared" si="181"/>
        <v>0</v>
      </c>
      <c r="S361" s="81"/>
      <c r="T361" s="81"/>
      <c r="U361" s="81"/>
    </row>
    <row r="362" spans="1:21" ht="15" outlineLevel="7" x14ac:dyDescent="0.25">
      <c r="A362" s="101">
        <f t="shared" si="177"/>
        <v>352</v>
      </c>
      <c r="B362" s="103" t="s">
        <v>899</v>
      </c>
      <c r="C362" s="99" t="s">
        <v>836</v>
      </c>
      <c r="D362" s="99" t="s">
        <v>900</v>
      </c>
      <c r="E362" s="98" t="s">
        <v>227</v>
      </c>
      <c r="F362" s="99"/>
      <c r="G362" s="98" t="s">
        <v>46</v>
      </c>
      <c r="H362" s="100">
        <f>H363</f>
        <v>80000</v>
      </c>
      <c r="I362" s="70">
        <f>I363</f>
        <v>80000</v>
      </c>
      <c r="J362" s="56">
        <f>J363</f>
        <v>80000</v>
      </c>
      <c r="K362" s="35"/>
      <c r="L362" s="35"/>
      <c r="M362" s="36"/>
      <c r="N362" s="37"/>
      <c r="Q362" s="76">
        <f t="shared" si="180"/>
        <v>240000</v>
      </c>
      <c r="R362" s="80">
        <f t="shared" si="181"/>
        <v>0</v>
      </c>
      <c r="S362" s="81"/>
      <c r="T362" s="81"/>
      <c r="U362" s="81"/>
    </row>
    <row r="363" spans="1:21" ht="60" outlineLevel="7" x14ac:dyDescent="0.25">
      <c r="A363" s="101">
        <f t="shared" si="177"/>
        <v>353</v>
      </c>
      <c r="B363" s="98" t="s">
        <v>277</v>
      </c>
      <c r="C363" s="99" t="s">
        <v>836</v>
      </c>
      <c r="D363" s="99" t="s">
        <v>276</v>
      </c>
      <c r="E363" s="98" t="s">
        <v>227</v>
      </c>
      <c r="F363" s="99"/>
      <c r="G363" s="98" t="s">
        <v>46</v>
      </c>
      <c r="H363" s="100">
        <f>SUM(K363:N363)</f>
        <v>80000</v>
      </c>
      <c r="I363" s="58">
        <v>80000</v>
      </c>
      <c r="J363" s="58">
        <v>80000</v>
      </c>
      <c r="K363" s="35">
        <v>80000</v>
      </c>
      <c r="L363" s="35"/>
      <c r="M363" s="36"/>
      <c r="N363" s="38"/>
      <c r="Q363" s="76">
        <f t="shared" si="180"/>
        <v>240000</v>
      </c>
      <c r="R363" s="80">
        <f t="shared" si="181"/>
        <v>0</v>
      </c>
      <c r="S363" s="81"/>
      <c r="T363" s="81"/>
      <c r="U363" s="81"/>
    </row>
    <row r="364" spans="1:21" ht="15" outlineLevel="7" x14ac:dyDescent="0.25">
      <c r="A364" s="101">
        <f t="shared" si="177"/>
        <v>354</v>
      </c>
      <c r="B364" s="98" t="s">
        <v>64</v>
      </c>
      <c r="C364" s="99" t="s">
        <v>836</v>
      </c>
      <c r="D364" s="99" t="s">
        <v>276</v>
      </c>
      <c r="E364" s="98"/>
      <c r="F364" s="99" t="s">
        <v>65</v>
      </c>
      <c r="G364" s="98"/>
      <c r="H364" s="100">
        <f>H363</f>
        <v>80000</v>
      </c>
      <c r="I364" s="56">
        <f t="shared" ref="I364:J364" si="193">I363</f>
        <v>80000</v>
      </c>
      <c r="J364" s="56">
        <f t="shared" si="193"/>
        <v>80000</v>
      </c>
      <c r="K364" s="35"/>
      <c r="L364" s="35"/>
      <c r="M364" s="36"/>
      <c r="N364" s="38"/>
      <c r="Q364" s="76">
        <f t="shared" si="180"/>
        <v>240000</v>
      </c>
      <c r="R364" s="80">
        <f t="shared" si="181"/>
        <v>0</v>
      </c>
      <c r="S364" s="81"/>
      <c r="T364" s="81"/>
      <c r="U364" s="81"/>
    </row>
    <row r="365" spans="1:21" ht="30" outlineLevel="7" x14ac:dyDescent="0.25">
      <c r="A365" s="101">
        <f t="shared" si="177"/>
        <v>355</v>
      </c>
      <c r="B365" s="98" t="s">
        <v>82</v>
      </c>
      <c r="C365" s="99" t="s">
        <v>836</v>
      </c>
      <c r="D365" s="99" t="s">
        <v>276</v>
      </c>
      <c r="E365" s="98"/>
      <c r="F365" s="99" t="s">
        <v>83</v>
      </c>
      <c r="G365" s="98"/>
      <c r="H365" s="100">
        <f>H363</f>
        <v>80000</v>
      </c>
      <c r="I365" s="56">
        <f t="shared" ref="I365:J365" si="194">I363</f>
        <v>80000</v>
      </c>
      <c r="J365" s="56">
        <f t="shared" si="194"/>
        <v>80000</v>
      </c>
      <c r="K365" s="35"/>
      <c r="L365" s="35"/>
      <c r="M365" s="36"/>
      <c r="N365" s="38"/>
      <c r="Q365" s="76">
        <f t="shared" si="180"/>
        <v>240000</v>
      </c>
      <c r="R365" s="80">
        <f t="shared" si="181"/>
        <v>0</v>
      </c>
      <c r="S365" s="81"/>
      <c r="T365" s="81"/>
      <c r="U365" s="81"/>
    </row>
    <row r="366" spans="1:21" ht="45" outlineLevel="7" x14ac:dyDescent="0.2">
      <c r="A366" s="101">
        <f t="shared" si="177"/>
        <v>356</v>
      </c>
      <c r="B366" s="98" t="s">
        <v>290</v>
      </c>
      <c r="C366" s="99" t="s">
        <v>837</v>
      </c>
      <c r="D366" s="99" t="s">
        <v>224</v>
      </c>
      <c r="E366" s="98" t="s">
        <v>227</v>
      </c>
      <c r="F366" s="99"/>
      <c r="G366" s="98" t="s">
        <v>287</v>
      </c>
      <c r="H366" s="100">
        <f>H367+H373</f>
        <v>16327800</v>
      </c>
      <c r="I366" s="56">
        <f t="shared" ref="I366:J366" si="195">I367+I373</f>
        <v>16281300</v>
      </c>
      <c r="J366" s="56">
        <f t="shared" si="195"/>
        <v>16287300</v>
      </c>
      <c r="K366" s="35">
        <f>SUM(K367:K378)</f>
        <v>16327800</v>
      </c>
      <c r="L366" s="35">
        <f t="shared" ref="L366:U366" si="196">SUM(L367:L378)</f>
        <v>0</v>
      </c>
      <c r="M366" s="35">
        <f t="shared" si="196"/>
        <v>0</v>
      </c>
      <c r="N366" s="35">
        <f t="shared" si="196"/>
        <v>0</v>
      </c>
      <c r="O366" s="35">
        <f t="shared" si="196"/>
        <v>0</v>
      </c>
      <c r="P366" s="35">
        <f t="shared" si="196"/>
        <v>0</v>
      </c>
      <c r="Q366" s="76">
        <f t="shared" si="180"/>
        <v>48896400</v>
      </c>
      <c r="R366" s="35">
        <f t="shared" si="196"/>
        <v>0</v>
      </c>
      <c r="S366" s="35">
        <f t="shared" si="196"/>
        <v>0</v>
      </c>
      <c r="T366" s="35">
        <f t="shared" si="196"/>
        <v>0</v>
      </c>
      <c r="U366" s="35">
        <f t="shared" si="196"/>
        <v>0</v>
      </c>
    </row>
    <row r="367" spans="1:21" ht="75" outlineLevel="7" x14ac:dyDescent="0.25">
      <c r="A367" s="101">
        <f t="shared" si="177"/>
        <v>357</v>
      </c>
      <c r="B367" s="98" t="s">
        <v>300</v>
      </c>
      <c r="C367" s="99" t="s">
        <v>841</v>
      </c>
      <c r="D367" s="99" t="s">
        <v>224</v>
      </c>
      <c r="E367" s="98" t="s">
        <v>227</v>
      </c>
      <c r="F367" s="99"/>
      <c r="G367" s="98" t="s">
        <v>260</v>
      </c>
      <c r="H367" s="100">
        <f>H368</f>
        <v>235100</v>
      </c>
      <c r="I367" s="64">
        <f>I368</f>
        <v>188600</v>
      </c>
      <c r="J367" s="64">
        <f>J368</f>
        <v>194600</v>
      </c>
      <c r="K367" s="35"/>
      <c r="L367" s="35"/>
      <c r="M367" s="36"/>
      <c r="N367" s="37"/>
      <c r="Q367" s="76">
        <f t="shared" si="180"/>
        <v>618300</v>
      </c>
      <c r="R367" s="80">
        <f t="shared" si="181"/>
        <v>0</v>
      </c>
      <c r="S367" s="81"/>
      <c r="T367" s="81"/>
      <c r="U367" s="81"/>
    </row>
    <row r="368" spans="1:21" ht="105" outlineLevel="7" x14ac:dyDescent="0.25">
      <c r="A368" s="101">
        <f t="shared" si="177"/>
        <v>358</v>
      </c>
      <c r="B368" s="98" t="s">
        <v>308</v>
      </c>
      <c r="C368" s="99" t="s">
        <v>840</v>
      </c>
      <c r="D368" s="99" t="s">
        <v>224</v>
      </c>
      <c r="E368" s="98" t="s">
        <v>227</v>
      </c>
      <c r="F368" s="99"/>
      <c r="G368" s="98" t="s">
        <v>260</v>
      </c>
      <c r="H368" s="100">
        <f>H370</f>
        <v>235100</v>
      </c>
      <c r="I368" s="69">
        <f>I370</f>
        <v>188600</v>
      </c>
      <c r="J368" s="64">
        <f>J370</f>
        <v>194600</v>
      </c>
      <c r="K368" s="35"/>
      <c r="L368" s="35"/>
      <c r="M368" s="36"/>
      <c r="N368" s="37"/>
      <c r="Q368" s="76">
        <f t="shared" si="180"/>
        <v>618300</v>
      </c>
      <c r="R368" s="80">
        <f t="shared" si="181"/>
        <v>0</v>
      </c>
      <c r="S368" s="81"/>
      <c r="T368" s="81"/>
      <c r="U368" s="81"/>
    </row>
    <row r="369" spans="1:21" ht="45" outlineLevel="4" x14ac:dyDescent="0.25">
      <c r="A369" s="101">
        <f t="shared" si="177"/>
        <v>359</v>
      </c>
      <c r="B369" s="98" t="s">
        <v>896</v>
      </c>
      <c r="C369" s="99" t="s">
        <v>840</v>
      </c>
      <c r="D369" s="99" t="s">
        <v>423</v>
      </c>
      <c r="E369" s="98" t="s">
        <v>227</v>
      </c>
      <c r="F369" s="99"/>
      <c r="G369" s="98" t="s">
        <v>260</v>
      </c>
      <c r="H369" s="100">
        <f>H370</f>
        <v>235100</v>
      </c>
      <c r="I369" s="56">
        <f>I370</f>
        <v>188600</v>
      </c>
      <c r="J369" s="56">
        <f>J370</f>
        <v>194600</v>
      </c>
      <c r="K369" s="35"/>
      <c r="L369" s="35"/>
      <c r="M369" s="36"/>
      <c r="N369" s="37"/>
      <c r="Q369" s="76">
        <f t="shared" si="180"/>
        <v>618300</v>
      </c>
      <c r="R369" s="80">
        <f t="shared" si="181"/>
        <v>0</v>
      </c>
      <c r="S369" s="81"/>
      <c r="T369" s="81"/>
      <c r="U369" s="81"/>
    </row>
    <row r="370" spans="1:21" ht="45" outlineLevel="5" x14ac:dyDescent="0.25">
      <c r="A370" s="101">
        <f t="shared" si="177"/>
        <v>360</v>
      </c>
      <c r="B370" s="98" t="s">
        <v>897</v>
      </c>
      <c r="C370" s="99" t="s">
        <v>840</v>
      </c>
      <c r="D370" s="99" t="s">
        <v>476</v>
      </c>
      <c r="E370" s="98" t="s">
        <v>227</v>
      </c>
      <c r="F370" s="99"/>
      <c r="G370" s="98" t="s">
        <v>260</v>
      </c>
      <c r="H370" s="100">
        <f>SUM(K370:N370)</f>
        <v>235100</v>
      </c>
      <c r="I370" s="58">
        <v>188600</v>
      </c>
      <c r="J370" s="58">
        <v>194600</v>
      </c>
      <c r="K370" s="35">
        <v>235100</v>
      </c>
      <c r="L370" s="35"/>
      <c r="M370" s="36"/>
      <c r="N370" s="38"/>
      <c r="Q370" s="76">
        <f t="shared" si="180"/>
        <v>618300</v>
      </c>
      <c r="R370" s="80">
        <f t="shared" si="181"/>
        <v>0</v>
      </c>
      <c r="S370" s="81"/>
      <c r="T370" s="81"/>
      <c r="U370" s="81"/>
    </row>
    <row r="371" spans="1:21" ht="15" outlineLevel="5" x14ac:dyDescent="0.25">
      <c r="A371" s="101">
        <f t="shared" si="177"/>
        <v>361</v>
      </c>
      <c r="B371" s="98" t="s">
        <v>64</v>
      </c>
      <c r="C371" s="99" t="s">
        <v>840</v>
      </c>
      <c r="D371" s="99" t="s">
        <v>476</v>
      </c>
      <c r="E371" s="98"/>
      <c r="F371" s="99" t="s">
        <v>65</v>
      </c>
      <c r="G371" s="98"/>
      <c r="H371" s="100">
        <f>H370</f>
        <v>235100</v>
      </c>
      <c r="I371" s="56">
        <f t="shared" ref="I371:J371" si="197">I370</f>
        <v>188600</v>
      </c>
      <c r="J371" s="56">
        <f t="shared" si="197"/>
        <v>194600</v>
      </c>
      <c r="K371" s="35"/>
      <c r="L371" s="35"/>
      <c r="M371" s="36"/>
      <c r="N371" s="38"/>
      <c r="Q371" s="76">
        <f t="shared" si="180"/>
        <v>618300</v>
      </c>
      <c r="R371" s="80">
        <f t="shared" si="181"/>
        <v>0</v>
      </c>
      <c r="S371" s="81"/>
      <c r="T371" s="81"/>
      <c r="U371" s="81"/>
    </row>
    <row r="372" spans="1:21" ht="15" outlineLevel="5" x14ac:dyDescent="0.25">
      <c r="A372" s="101">
        <f t="shared" si="177"/>
        <v>362</v>
      </c>
      <c r="B372" s="98" t="s">
        <v>77</v>
      </c>
      <c r="C372" s="99" t="s">
        <v>840</v>
      </c>
      <c r="D372" s="99" t="s">
        <v>476</v>
      </c>
      <c r="E372" s="98"/>
      <c r="F372" s="99" t="s">
        <v>78</v>
      </c>
      <c r="G372" s="98"/>
      <c r="H372" s="100">
        <f>H370</f>
        <v>235100</v>
      </c>
      <c r="I372" s="56">
        <f t="shared" ref="I372:J372" si="198">I370</f>
        <v>188600</v>
      </c>
      <c r="J372" s="56">
        <f t="shared" si="198"/>
        <v>194600</v>
      </c>
      <c r="K372" s="35"/>
      <c r="L372" s="35"/>
      <c r="M372" s="36"/>
      <c r="N372" s="38"/>
      <c r="Q372" s="76">
        <f t="shared" si="180"/>
        <v>618300</v>
      </c>
      <c r="R372" s="80">
        <f t="shared" si="181"/>
        <v>0</v>
      </c>
      <c r="S372" s="81"/>
      <c r="T372" s="81"/>
      <c r="U372" s="81"/>
    </row>
    <row r="373" spans="1:21" ht="60" outlineLevel="6" x14ac:dyDescent="0.25">
      <c r="A373" s="101">
        <f t="shared" si="177"/>
        <v>363</v>
      </c>
      <c r="B373" s="98" t="s">
        <v>292</v>
      </c>
      <c r="C373" s="99" t="s">
        <v>838</v>
      </c>
      <c r="D373" s="99" t="s">
        <v>224</v>
      </c>
      <c r="E373" s="98" t="s">
        <v>227</v>
      </c>
      <c r="F373" s="99"/>
      <c r="G373" s="98" t="s">
        <v>287</v>
      </c>
      <c r="H373" s="100">
        <f>H374</f>
        <v>16092700</v>
      </c>
      <c r="I373" s="64">
        <f>I374</f>
        <v>16092700</v>
      </c>
      <c r="J373" s="64">
        <f>J374</f>
        <v>16092700</v>
      </c>
      <c r="K373" s="35"/>
      <c r="L373" s="35"/>
      <c r="M373" s="36"/>
      <c r="N373" s="37"/>
      <c r="Q373" s="76">
        <f t="shared" si="180"/>
        <v>48278100</v>
      </c>
      <c r="R373" s="80">
        <f t="shared" si="181"/>
        <v>0</v>
      </c>
      <c r="S373" s="81"/>
      <c r="T373" s="81"/>
      <c r="U373" s="81"/>
    </row>
    <row r="374" spans="1:21" ht="180" outlineLevel="6" x14ac:dyDescent="0.25">
      <c r="A374" s="101">
        <f t="shared" si="177"/>
        <v>364</v>
      </c>
      <c r="B374" s="103" t="s">
        <v>294</v>
      </c>
      <c r="C374" s="99" t="s">
        <v>839</v>
      </c>
      <c r="D374" s="99" t="s">
        <v>224</v>
      </c>
      <c r="E374" s="98" t="s">
        <v>227</v>
      </c>
      <c r="F374" s="99"/>
      <c r="G374" s="98" t="s">
        <v>287</v>
      </c>
      <c r="H374" s="100">
        <f>H376</f>
        <v>16092700</v>
      </c>
      <c r="I374" s="64">
        <f>I376</f>
        <v>16092700</v>
      </c>
      <c r="J374" s="64">
        <f>J376</f>
        <v>16092700</v>
      </c>
      <c r="K374" s="35"/>
      <c r="L374" s="35"/>
      <c r="M374" s="36"/>
      <c r="N374" s="37"/>
      <c r="Q374" s="76">
        <f t="shared" si="180"/>
        <v>48278100</v>
      </c>
      <c r="R374" s="80">
        <f t="shared" si="181"/>
        <v>0</v>
      </c>
      <c r="S374" s="81"/>
      <c r="T374" s="81"/>
      <c r="U374" s="81"/>
    </row>
    <row r="375" spans="1:21" ht="15" outlineLevel="7" x14ac:dyDescent="0.25">
      <c r="A375" s="101">
        <f t="shared" si="177"/>
        <v>365</v>
      </c>
      <c r="B375" s="103" t="s">
        <v>899</v>
      </c>
      <c r="C375" s="99" t="s">
        <v>839</v>
      </c>
      <c r="D375" s="99" t="s">
        <v>900</v>
      </c>
      <c r="E375" s="98" t="s">
        <v>227</v>
      </c>
      <c r="F375" s="99"/>
      <c r="G375" s="98" t="s">
        <v>287</v>
      </c>
      <c r="H375" s="100">
        <f>H376</f>
        <v>16092700</v>
      </c>
      <c r="I375" s="70">
        <f>I376</f>
        <v>16092700</v>
      </c>
      <c r="J375" s="56">
        <f>J376</f>
        <v>16092700</v>
      </c>
      <c r="K375" s="35"/>
      <c r="L375" s="35"/>
      <c r="M375" s="36"/>
      <c r="N375" s="37"/>
      <c r="Q375" s="76">
        <f t="shared" si="180"/>
        <v>48278100</v>
      </c>
      <c r="R375" s="80">
        <f t="shared" si="181"/>
        <v>0</v>
      </c>
      <c r="S375" s="81"/>
      <c r="T375" s="81"/>
      <c r="U375" s="81"/>
    </row>
    <row r="376" spans="1:21" ht="60" outlineLevel="7" x14ac:dyDescent="0.25">
      <c r="A376" s="101">
        <f t="shared" si="177"/>
        <v>366</v>
      </c>
      <c r="B376" s="98" t="s">
        <v>277</v>
      </c>
      <c r="C376" s="99" t="s">
        <v>839</v>
      </c>
      <c r="D376" s="99" t="s">
        <v>276</v>
      </c>
      <c r="E376" s="98" t="s">
        <v>227</v>
      </c>
      <c r="F376" s="99"/>
      <c r="G376" s="98" t="s">
        <v>287</v>
      </c>
      <c r="H376" s="100">
        <f>SUM(K376:N376)</f>
        <v>16092700</v>
      </c>
      <c r="I376" s="58">
        <v>16092700</v>
      </c>
      <c r="J376" s="58">
        <v>16092700</v>
      </c>
      <c r="K376" s="35">
        <v>16092700</v>
      </c>
      <c r="L376" s="35"/>
      <c r="M376" s="36"/>
      <c r="N376" s="38"/>
      <c r="Q376" s="76">
        <f t="shared" si="180"/>
        <v>48278100</v>
      </c>
      <c r="R376" s="80">
        <f t="shared" si="181"/>
        <v>0</v>
      </c>
      <c r="S376" s="81"/>
      <c r="T376" s="81"/>
      <c r="U376" s="81"/>
    </row>
    <row r="377" spans="1:21" ht="15" outlineLevel="7" x14ac:dyDescent="0.25">
      <c r="A377" s="101">
        <f t="shared" si="177"/>
        <v>367</v>
      </c>
      <c r="B377" s="98" t="s">
        <v>64</v>
      </c>
      <c r="C377" s="99" t="s">
        <v>839</v>
      </c>
      <c r="D377" s="99" t="s">
        <v>276</v>
      </c>
      <c r="E377" s="98"/>
      <c r="F377" s="99" t="s">
        <v>65</v>
      </c>
      <c r="G377" s="98"/>
      <c r="H377" s="100">
        <f>H376</f>
        <v>16092700</v>
      </c>
      <c r="I377" s="56">
        <f t="shared" ref="I377:J377" si="199">I376</f>
        <v>16092700</v>
      </c>
      <c r="J377" s="56">
        <f t="shared" si="199"/>
        <v>16092700</v>
      </c>
      <c r="K377" s="35"/>
      <c r="L377" s="35"/>
      <c r="M377" s="36"/>
      <c r="N377" s="38"/>
      <c r="Q377" s="76">
        <f t="shared" si="180"/>
        <v>48278100</v>
      </c>
      <c r="R377" s="80">
        <f t="shared" si="181"/>
        <v>0</v>
      </c>
      <c r="S377" s="81"/>
      <c r="T377" s="81"/>
      <c r="U377" s="81"/>
    </row>
    <row r="378" spans="1:21" ht="15" outlineLevel="7" x14ac:dyDescent="0.25">
      <c r="A378" s="101">
        <f t="shared" si="177"/>
        <v>368</v>
      </c>
      <c r="B378" s="98" t="s">
        <v>75</v>
      </c>
      <c r="C378" s="99" t="s">
        <v>839</v>
      </c>
      <c r="D378" s="99" t="s">
        <v>276</v>
      </c>
      <c r="E378" s="98"/>
      <c r="F378" s="99" t="s">
        <v>76</v>
      </c>
      <c r="G378" s="98"/>
      <c r="H378" s="100">
        <f>H376</f>
        <v>16092700</v>
      </c>
      <c r="I378" s="56">
        <f t="shared" ref="I378:J378" si="200">I376</f>
        <v>16092700</v>
      </c>
      <c r="J378" s="56">
        <f t="shared" si="200"/>
        <v>16092700</v>
      </c>
      <c r="K378" s="35"/>
      <c r="L378" s="35"/>
      <c r="M378" s="36"/>
      <c r="N378" s="38"/>
      <c r="Q378" s="76">
        <f t="shared" si="180"/>
        <v>48278100</v>
      </c>
      <c r="R378" s="80">
        <f t="shared" si="181"/>
        <v>0</v>
      </c>
      <c r="S378" s="81"/>
      <c r="T378" s="81"/>
      <c r="U378" s="81"/>
    </row>
    <row r="379" spans="1:21" ht="60" outlineLevel="7" x14ac:dyDescent="0.2">
      <c r="A379" s="101">
        <f t="shared" si="177"/>
        <v>369</v>
      </c>
      <c r="B379" s="98" t="s">
        <v>271</v>
      </c>
      <c r="C379" s="99" t="s">
        <v>842</v>
      </c>
      <c r="D379" s="99" t="s">
        <v>224</v>
      </c>
      <c r="E379" s="98" t="s">
        <v>227</v>
      </c>
      <c r="F379" s="99"/>
      <c r="G379" s="98" t="s">
        <v>234</v>
      </c>
      <c r="H379" s="100">
        <f>H380+H386+H396</f>
        <v>2976800</v>
      </c>
      <c r="I379" s="56">
        <f t="shared" ref="I379:J379" si="201">I380+I386+I396</f>
        <v>2975400</v>
      </c>
      <c r="J379" s="56">
        <f t="shared" si="201"/>
        <v>2974200</v>
      </c>
      <c r="K379" s="35">
        <f>SUM(K380:K401)</f>
        <v>0</v>
      </c>
      <c r="L379" s="35">
        <f t="shared" ref="L379:U379" si="202">SUM(L380:L401)</f>
        <v>0</v>
      </c>
      <c r="M379" s="35">
        <f t="shared" si="202"/>
        <v>0</v>
      </c>
      <c r="N379" s="35">
        <f t="shared" si="202"/>
        <v>2976800</v>
      </c>
      <c r="O379" s="35">
        <f t="shared" si="202"/>
        <v>2975400</v>
      </c>
      <c r="P379" s="35">
        <f t="shared" si="202"/>
        <v>2974200</v>
      </c>
      <c r="Q379" s="76">
        <f t="shared" si="180"/>
        <v>8926400</v>
      </c>
      <c r="R379" s="35">
        <f t="shared" si="202"/>
        <v>0</v>
      </c>
      <c r="S379" s="35">
        <f t="shared" si="202"/>
        <v>0</v>
      </c>
      <c r="T379" s="35">
        <f t="shared" si="202"/>
        <v>0</v>
      </c>
      <c r="U379" s="35">
        <f t="shared" si="202"/>
        <v>0</v>
      </c>
    </row>
    <row r="380" spans="1:21" ht="90" outlineLevel="5" x14ac:dyDescent="0.25">
      <c r="A380" s="101">
        <f t="shared" si="177"/>
        <v>370</v>
      </c>
      <c r="B380" s="98" t="s">
        <v>273</v>
      </c>
      <c r="C380" s="99" t="s">
        <v>843</v>
      </c>
      <c r="D380" s="99" t="s">
        <v>224</v>
      </c>
      <c r="E380" s="98" t="s">
        <v>227</v>
      </c>
      <c r="F380" s="99"/>
      <c r="G380" s="98" t="s">
        <v>234</v>
      </c>
      <c r="H380" s="100">
        <f>H381</f>
        <v>2900</v>
      </c>
      <c r="I380" s="56">
        <f>I381</f>
        <v>1500</v>
      </c>
      <c r="J380" s="56">
        <f>J381</f>
        <v>300</v>
      </c>
      <c r="K380" s="35"/>
      <c r="L380" s="35"/>
      <c r="M380" s="36"/>
      <c r="N380" s="37"/>
      <c r="Q380" s="76">
        <f t="shared" si="180"/>
        <v>4700</v>
      </c>
      <c r="R380" s="80">
        <f t="shared" si="181"/>
        <v>0</v>
      </c>
      <c r="S380" s="81"/>
      <c r="T380" s="81"/>
      <c r="U380" s="81"/>
    </row>
    <row r="381" spans="1:21" ht="195" outlineLevel="5" x14ac:dyDescent="0.25">
      <c r="A381" s="101">
        <f t="shared" si="177"/>
        <v>371</v>
      </c>
      <c r="B381" s="103" t="s">
        <v>973</v>
      </c>
      <c r="C381" s="99" t="s">
        <v>844</v>
      </c>
      <c r="D381" s="99" t="s">
        <v>224</v>
      </c>
      <c r="E381" s="98" t="s">
        <v>227</v>
      </c>
      <c r="F381" s="99"/>
      <c r="G381" s="98" t="s">
        <v>234</v>
      </c>
      <c r="H381" s="100">
        <f>H383</f>
        <v>2900</v>
      </c>
      <c r="I381" s="64">
        <f>I383</f>
        <v>1500</v>
      </c>
      <c r="J381" s="64">
        <f>J383</f>
        <v>300</v>
      </c>
      <c r="K381" s="35"/>
      <c r="L381" s="35"/>
      <c r="M381" s="36"/>
      <c r="N381" s="37"/>
      <c r="Q381" s="76">
        <f t="shared" si="180"/>
        <v>4700</v>
      </c>
      <c r="R381" s="80">
        <f t="shared" si="181"/>
        <v>0</v>
      </c>
      <c r="S381" s="81"/>
      <c r="T381" s="81"/>
      <c r="U381" s="81"/>
    </row>
    <row r="382" spans="1:21" ht="15" outlineLevel="5" x14ac:dyDescent="0.25">
      <c r="A382" s="101">
        <f t="shared" si="177"/>
        <v>372</v>
      </c>
      <c r="B382" s="103" t="s">
        <v>899</v>
      </c>
      <c r="C382" s="99" t="s">
        <v>844</v>
      </c>
      <c r="D382" s="99" t="s">
        <v>900</v>
      </c>
      <c r="E382" s="98" t="s">
        <v>227</v>
      </c>
      <c r="F382" s="99"/>
      <c r="G382" s="98" t="s">
        <v>234</v>
      </c>
      <c r="H382" s="100">
        <f>H383</f>
        <v>2900</v>
      </c>
      <c r="I382" s="56">
        <f>I383</f>
        <v>1500</v>
      </c>
      <c r="J382" s="56">
        <f>J383</f>
        <v>300</v>
      </c>
      <c r="K382" s="35"/>
      <c r="L382" s="35"/>
      <c r="M382" s="36"/>
      <c r="N382" s="37"/>
      <c r="Q382" s="76">
        <f t="shared" si="180"/>
        <v>4700</v>
      </c>
      <c r="R382" s="80">
        <f t="shared" si="181"/>
        <v>0</v>
      </c>
      <c r="S382" s="81"/>
      <c r="T382" s="81"/>
      <c r="U382" s="81"/>
    </row>
    <row r="383" spans="1:21" ht="60" outlineLevel="5" x14ac:dyDescent="0.25">
      <c r="A383" s="101">
        <f t="shared" si="177"/>
        <v>373</v>
      </c>
      <c r="B383" s="98" t="s">
        <v>277</v>
      </c>
      <c r="C383" s="99" t="s">
        <v>844</v>
      </c>
      <c r="D383" s="99" t="s">
        <v>276</v>
      </c>
      <c r="E383" s="98" t="s">
        <v>227</v>
      </c>
      <c r="F383" s="99"/>
      <c r="G383" s="98" t="s">
        <v>234</v>
      </c>
      <c r="H383" s="100">
        <f>SUM(K383:N383)</f>
        <v>2900</v>
      </c>
      <c r="I383" s="58">
        <v>1500</v>
      </c>
      <c r="J383" s="58">
        <v>300</v>
      </c>
      <c r="K383" s="35"/>
      <c r="L383" s="35"/>
      <c r="M383" s="36"/>
      <c r="N383" s="38">
        <v>2900</v>
      </c>
      <c r="O383" s="36">
        <v>1500</v>
      </c>
      <c r="P383" s="36">
        <v>300</v>
      </c>
      <c r="Q383" s="76">
        <f t="shared" si="180"/>
        <v>4700</v>
      </c>
      <c r="R383" s="80">
        <f t="shared" si="181"/>
        <v>0</v>
      </c>
      <c r="S383" s="81"/>
      <c r="T383" s="81"/>
      <c r="U383" s="81"/>
    </row>
    <row r="384" spans="1:21" ht="15" outlineLevel="5" x14ac:dyDescent="0.25">
      <c r="A384" s="101">
        <f t="shared" si="177"/>
        <v>374</v>
      </c>
      <c r="B384" s="98" t="s">
        <v>64</v>
      </c>
      <c r="C384" s="99" t="s">
        <v>844</v>
      </c>
      <c r="D384" s="99" t="s">
        <v>276</v>
      </c>
      <c r="E384" s="98"/>
      <c r="F384" s="99" t="s">
        <v>65</v>
      </c>
      <c r="G384" s="98"/>
      <c r="H384" s="100">
        <f>H383</f>
        <v>2900</v>
      </c>
      <c r="I384" s="56">
        <f t="shared" ref="I384:J384" si="203">I383</f>
        <v>1500</v>
      </c>
      <c r="J384" s="56">
        <f t="shared" si="203"/>
        <v>300</v>
      </c>
      <c r="K384" s="35"/>
      <c r="L384" s="35"/>
      <c r="M384" s="36"/>
      <c r="N384" s="38"/>
      <c r="Q384" s="76">
        <f t="shared" si="180"/>
        <v>4700</v>
      </c>
      <c r="R384" s="80">
        <f t="shared" si="181"/>
        <v>0</v>
      </c>
      <c r="S384" s="81"/>
      <c r="T384" s="81"/>
      <c r="U384" s="81"/>
    </row>
    <row r="385" spans="1:21" ht="15" outlineLevel="5" x14ac:dyDescent="0.25">
      <c r="A385" s="101">
        <f t="shared" si="177"/>
        <v>375</v>
      </c>
      <c r="B385" s="98" t="s">
        <v>69</v>
      </c>
      <c r="C385" s="99" t="s">
        <v>844</v>
      </c>
      <c r="D385" s="99" t="s">
        <v>276</v>
      </c>
      <c r="E385" s="98"/>
      <c r="F385" s="99" t="s">
        <v>70</v>
      </c>
      <c r="G385" s="98"/>
      <c r="H385" s="100">
        <f>H383</f>
        <v>2900</v>
      </c>
      <c r="I385" s="56">
        <f t="shared" ref="I385:J385" si="204">I383</f>
        <v>1500</v>
      </c>
      <c r="J385" s="56">
        <f t="shared" si="204"/>
        <v>300</v>
      </c>
      <c r="K385" s="35"/>
      <c r="L385" s="35"/>
      <c r="M385" s="36"/>
      <c r="N385" s="38"/>
      <c r="Q385" s="76">
        <f t="shared" si="180"/>
        <v>4700</v>
      </c>
      <c r="R385" s="80">
        <f t="shared" si="181"/>
        <v>0</v>
      </c>
      <c r="S385" s="81"/>
      <c r="T385" s="81"/>
      <c r="U385" s="81"/>
    </row>
    <row r="386" spans="1:21" ht="90" outlineLevel="6" x14ac:dyDescent="0.25">
      <c r="A386" s="101">
        <f t="shared" si="177"/>
        <v>376</v>
      </c>
      <c r="B386" s="98" t="s">
        <v>281</v>
      </c>
      <c r="C386" s="99" t="s">
        <v>845</v>
      </c>
      <c r="D386" s="99" t="s">
        <v>224</v>
      </c>
      <c r="E386" s="98" t="s">
        <v>227</v>
      </c>
      <c r="F386" s="99"/>
      <c r="G386" s="98" t="s">
        <v>234</v>
      </c>
      <c r="H386" s="100">
        <f>H387</f>
        <v>2408700</v>
      </c>
      <c r="I386" s="64">
        <f>I387</f>
        <v>2408700</v>
      </c>
      <c r="J386" s="64">
        <f>J387</f>
        <v>2408700</v>
      </c>
      <c r="K386" s="35"/>
      <c r="L386" s="35"/>
      <c r="M386" s="36"/>
      <c r="N386" s="37"/>
      <c r="Q386" s="76">
        <f t="shared" si="180"/>
        <v>7226100</v>
      </c>
      <c r="R386" s="80">
        <f t="shared" si="181"/>
        <v>0</v>
      </c>
      <c r="S386" s="81"/>
      <c r="T386" s="81"/>
      <c r="U386" s="81"/>
    </row>
    <row r="387" spans="1:21" ht="150" outlineLevel="6" x14ac:dyDescent="0.25">
      <c r="A387" s="101">
        <f t="shared" si="177"/>
        <v>377</v>
      </c>
      <c r="B387" s="103" t="s">
        <v>952</v>
      </c>
      <c r="C387" s="99" t="s">
        <v>846</v>
      </c>
      <c r="D387" s="99" t="s">
        <v>224</v>
      </c>
      <c r="E387" s="98" t="s">
        <v>227</v>
      </c>
      <c r="F387" s="99"/>
      <c r="G387" s="98" t="s">
        <v>234</v>
      </c>
      <c r="H387" s="100">
        <f>H389+H393</f>
        <v>2408700</v>
      </c>
      <c r="I387" s="56">
        <f>I389+I393</f>
        <v>2408700</v>
      </c>
      <c r="J387" s="56">
        <f>J389+J393</f>
        <v>2408700</v>
      </c>
      <c r="K387" s="35"/>
      <c r="L387" s="35"/>
      <c r="M387" s="36"/>
      <c r="N387" s="37"/>
      <c r="Q387" s="76">
        <f t="shared" si="180"/>
        <v>7226100</v>
      </c>
      <c r="R387" s="80">
        <f t="shared" si="181"/>
        <v>0</v>
      </c>
      <c r="S387" s="81"/>
      <c r="T387" s="81"/>
      <c r="U387" s="81"/>
    </row>
    <row r="388" spans="1:21" ht="90" outlineLevel="7" x14ac:dyDescent="0.25">
      <c r="A388" s="101">
        <f t="shared" si="177"/>
        <v>378</v>
      </c>
      <c r="B388" s="103" t="s">
        <v>894</v>
      </c>
      <c r="C388" s="99" t="s">
        <v>846</v>
      </c>
      <c r="D388" s="99" t="s">
        <v>299</v>
      </c>
      <c r="E388" s="98" t="s">
        <v>227</v>
      </c>
      <c r="F388" s="99"/>
      <c r="G388" s="98" t="s">
        <v>234</v>
      </c>
      <c r="H388" s="100">
        <f>H389</f>
        <v>324013</v>
      </c>
      <c r="I388" s="70">
        <f>I389</f>
        <v>324013</v>
      </c>
      <c r="J388" s="56">
        <f>J389</f>
        <v>324013</v>
      </c>
      <c r="K388" s="35"/>
      <c r="L388" s="35"/>
      <c r="M388" s="36"/>
      <c r="N388" s="37"/>
      <c r="Q388" s="76">
        <f t="shared" si="180"/>
        <v>972039</v>
      </c>
      <c r="R388" s="80">
        <f t="shared" si="181"/>
        <v>0</v>
      </c>
      <c r="S388" s="81"/>
      <c r="T388" s="81"/>
      <c r="U388" s="81"/>
    </row>
    <row r="389" spans="1:21" ht="30" outlineLevel="7" x14ac:dyDescent="0.25">
      <c r="A389" s="101">
        <f t="shared" si="177"/>
        <v>379</v>
      </c>
      <c r="B389" s="98" t="s">
        <v>895</v>
      </c>
      <c r="C389" s="99" t="s">
        <v>846</v>
      </c>
      <c r="D389" s="99" t="s">
        <v>324</v>
      </c>
      <c r="E389" s="98" t="s">
        <v>227</v>
      </c>
      <c r="F389" s="99"/>
      <c r="G389" s="98" t="s">
        <v>234</v>
      </c>
      <c r="H389" s="100">
        <f>SUM(K389:N389)</f>
        <v>324013</v>
      </c>
      <c r="I389" s="58">
        <v>324013</v>
      </c>
      <c r="J389" s="58">
        <v>324013</v>
      </c>
      <c r="K389" s="35"/>
      <c r="L389" s="35"/>
      <c r="M389" s="36"/>
      <c r="N389" s="38">
        <v>324013</v>
      </c>
      <c r="Q389" s="76">
        <f t="shared" si="180"/>
        <v>972039</v>
      </c>
      <c r="R389" s="80">
        <f t="shared" si="181"/>
        <v>0</v>
      </c>
      <c r="S389" s="81"/>
      <c r="T389" s="81"/>
      <c r="U389" s="81"/>
    </row>
    <row r="390" spans="1:21" ht="15" outlineLevel="7" x14ac:dyDescent="0.25">
      <c r="A390" s="101">
        <f t="shared" si="177"/>
        <v>380</v>
      </c>
      <c r="B390" s="98" t="s">
        <v>64</v>
      </c>
      <c r="C390" s="99" t="s">
        <v>846</v>
      </c>
      <c r="D390" s="99" t="s">
        <v>324</v>
      </c>
      <c r="E390" s="98"/>
      <c r="F390" s="99" t="s">
        <v>65</v>
      </c>
      <c r="G390" s="98"/>
      <c r="H390" s="100">
        <f>H389</f>
        <v>324013</v>
      </c>
      <c r="I390" s="56">
        <f t="shared" ref="I390:J390" si="205">I389</f>
        <v>324013</v>
      </c>
      <c r="J390" s="56">
        <f t="shared" si="205"/>
        <v>324013</v>
      </c>
      <c r="K390" s="35"/>
      <c r="L390" s="35"/>
      <c r="M390" s="36"/>
      <c r="N390" s="38"/>
      <c r="Q390" s="76">
        <f t="shared" si="180"/>
        <v>972039</v>
      </c>
      <c r="R390" s="80">
        <f t="shared" si="181"/>
        <v>0</v>
      </c>
      <c r="S390" s="81"/>
      <c r="T390" s="81"/>
      <c r="U390" s="81"/>
    </row>
    <row r="391" spans="1:21" ht="15" outlineLevel="7" x14ac:dyDescent="0.25">
      <c r="A391" s="101">
        <f t="shared" si="177"/>
        <v>381</v>
      </c>
      <c r="B391" s="98" t="s">
        <v>69</v>
      </c>
      <c r="C391" s="99" t="s">
        <v>846</v>
      </c>
      <c r="D391" s="99" t="s">
        <v>324</v>
      </c>
      <c r="E391" s="98"/>
      <c r="F391" s="99" t="s">
        <v>70</v>
      </c>
      <c r="G391" s="98"/>
      <c r="H391" s="100">
        <f>H389</f>
        <v>324013</v>
      </c>
      <c r="I391" s="56">
        <f t="shared" ref="I391:J391" si="206">I389</f>
        <v>324013</v>
      </c>
      <c r="J391" s="56">
        <f t="shared" si="206"/>
        <v>324013</v>
      </c>
      <c r="K391" s="35"/>
      <c r="L391" s="35"/>
      <c r="M391" s="36"/>
      <c r="N391" s="38"/>
      <c r="Q391" s="76">
        <f t="shared" si="180"/>
        <v>972039</v>
      </c>
      <c r="R391" s="80">
        <f t="shared" si="181"/>
        <v>0</v>
      </c>
      <c r="S391" s="81"/>
      <c r="T391" s="81"/>
      <c r="U391" s="81"/>
    </row>
    <row r="392" spans="1:21" ht="45" outlineLevel="7" x14ac:dyDescent="0.25">
      <c r="A392" s="101">
        <f t="shared" si="177"/>
        <v>382</v>
      </c>
      <c r="B392" s="98" t="s">
        <v>896</v>
      </c>
      <c r="C392" s="99" t="s">
        <v>846</v>
      </c>
      <c r="D392" s="99" t="s">
        <v>423</v>
      </c>
      <c r="E392" s="98" t="s">
        <v>227</v>
      </c>
      <c r="F392" s="99"/>
      <c r="G392" s="98" t="s">
        <v>234</v>
      </c>
      <c r="H392" s="100">
        <f>H393</f>
        <v>2084687</v>
      </c>
      <c r="I392" s="70">
        <f>I393</f>
        <v>2084687</v>
      </c>
      <c r="J392" s="56">
        <f>J393</f>
        <v>2084687</v>
      </c>
      <c r="K392" s="35"/>
      <c r="L392" s="35"/>
      <c r="M392" s="36"/>
      <c r="N392" s="38"/>
      <c r="Q392" s="76">
        <f t="shared" si="180"/>
        <v>6254061</v>
      </c>
      <c r="R392" s="80">
        <f t="shared" si="181"/>
        <v>0</v>
      </c>
      <c r="S392" s="81"/>
      <c r="T392" s="81"/>
      <c r="U392" s="81"/>
    </row>
    <row r="393" spans="1:21" ht="45" outlineLevel="6" x14ac:dyDescent="0.25">
      <c r="A393" s="101">
        <f t="shared" si="177"/>
        <v>383</v>
      </c>
      <c r="B393" s="98" t="s">
        <v>897</v>
      </c>
      <c r="C393" s="99" t="s">
        <v>846</v>
      </c>
      <c r="D393" s="99" t="s">
        <v>476</v>
      </c>
      <c r="E393" s="98" t="s">
        <v>227</v>
      </c>
      <c r="F393" s="99"/>
      <c r="G393" s="98" t="s">
        <v>234</v>
      </c>
      <c r="H393" s="100">
        <f>SUM(K393:N393)</f>
        <v>2084687</v>
      </c>
      <c r="I393" s="58">
        <v>2084687</v>
      </c>
      <c r="J393" s="58">
        <v>2084687</v>
      </c>
      <c r="K393" s="35"/>
      <c r="L393" s="35"/>
      <c r="M393" s="36"/>
      <c r="N393" s="38">
        <v>2084687</v>
      </c>
      <c r="O393" s="36">
        <v>2408700</v>
      </c>
      <c r="P393" s="36">
        <v>2408700</v>
      </c>
      <c r="Q393" s="76">
        <f t="shared" si="180"/>
        <v>6254061</v>
      </c>
      <c r="R393" s="80">
        <f t="shared" si="181"/>
        <v>0</v>
      </c>
      <c r="S393" s="81"/>
      <c r="T393" s="81"/>
      <c r="U393" s="81"/>
    </row>
    <row r="394" spans="1:21" ht="15" outlineLevel="6" x14ac:dyDescent="0.25">
      <c r="A394" s="101">
        <f t="shared" si="177"/>
        <v>384</v>
      </c>
      <c r="B394" s="98" t="s">
        <v>64</v>
      </c>
      <c r="C394" s="99" t="s">
        <v>846</v>
      </c>
      <c r="D394" s="99" t="s">
        <v>476</v>
      </c>
      <c r="E394" s="98"/>
      <c r="F394" s="99" t="s">
        <v>65</v>
      </c>
      <c r="G394" s="98"/>
      <c r="H394" s="100">
        <f>H393</f>
        <v>2084687</v>
      </c>
      <c r="I394" s="56">
        <f t="shared" ref="I394:J394" si="207">I393</f>
        <v>2084687</v>
      </c>
      <c r="J394" s="56">
        <f t="shared" si="207"/>
        <v>2084687</v>
      </c>
      <c r="K394" s="35"/>
      <c r="L394" s="35"/>
      <c r="M394" s="36"/>
      <c r="N394" s="38"/>
      <c r="Q394" s="76">
        <f t="shared" si="180"/>
        <v>6254061</v>
      </c>
      <c r="R394" s="80">
        <f t="shared" si="181"/>
        <v>0</v>
      </c>
      <c r="S394" s="81"/>
      <c r="T394" s="81"/>
      <c r="U394" s="81"/>
    </row>
    <row r="395" spans="1:21" ht="15" outlineLevel="6" x14ac:dyDescent="0.25">
      <c r="A395" s="101">
        <f t="shared" si="177"/>
        <v>385</v>
      </c>
      <c r="B395" s="98" t="s">
        <v>69</v>
      </c>
      <c r="C395" s="99" t="s">
        <v>846</v>
      </c>
      <c r="D395" s="99" t="s">
        <v>476</v>
      </c>
      <c r="E395" s="98"/>
      <c r="F395" s="99" t="s">
        <v>70</v>
      </c>
      <c r="G395" s="98"/>
      <c r="H395" s="100">
        <f>H393</f>
        <v>2084687</v>
      </c>
      <c r="I395" s="56">
        <f t="shared" ref="I395:J395" si="208">I393</f>
        <v>2084687</v>
      </c>
      <c r="J395" s="56">
        <f t="shared" si="208"/>
        <v>2084687</v>
      </c>
      <c r="K395" s="35"/>
      <c r="L395" s="35"/>
      <c r="M395" s="36"/>
      <c r="N395" s="38"/>
      <c r="Q395" s="76">
        <f t="shared" si="180"/>
        <v>6254061</v>
      </c>
      <c r="R395" s="80">
        <f t="shared" si="181"/>
        <v>0</v>
      </c>
      <c r="S395" s="81"/>
      <c r="T395" s="81"/>
      <c r="U395" s="81"/>
    </row>
    <row r="396" spans="1:21" ht="60" outlineLevel="6" x14ac:dyDescent="0.25">
      <c r="A396" s="101">
        <f t="shared" si="177"/>
        <v>386</v>
      </c>
      <c r="B396" s="98" t="s">
        <v>734</v>
      </c>
      <c r="C396" s="99" t="s">
        <v>847</v>
      </c>
      <c r="D396" s="99" t="s">
        <v>224</v>
      </c>
      <c r="E396" s="98" t="s">
        <v>227</v>
      </c>
      <c r="F396" s="99"/>
      <c r="G396" s="98" t="s">
        <v>46</v>
      </c>
      <c r="H396" s="100">
        <f>H397</f>
        <v>565200</v>
      </c>
      <c r="I396" s="64">
        <f>I397</f>
        <v>565200</v>
      </c>
      <c r="J396" s="64">
        <f>J397</f>
        <v>565200</v>
      </c>
      <c r="K396" s="35"/>
      <c r="L396" s="35"/>
      <c r="M396" s="36"/>
      <c r="N396" s="37"/>
      <c r="Q396" s="76">
        <f t="shared" si="180"/>
        <v>1695600</v>
      </c>
      <c r="R396" s="80">
        <f t="shared" si="181"/>
        <v>0</v>
      </c>
      <c r="S396" s="81"/>
      <c r="T396" s="81"/>
      <c r="U396" s="81"/>
    </row>
    <row r="397" spans="1:21" ht="135" outlineLevel="7" x14ac:dyDescent="0.25">
      <c r="A397" s="101">
        <f t="shared" ref="A397:A460" si="209">A396+1</f>
        <v>387</v>
      </c>
      <c r="B397" s="103" t="s">
        <v>953</v>
      </c>
      <c r="C397" s="99" t="s">
        <v>848</v>
      </c>
      <c r="D397" s="99" t="s">
        <v>224</v>
      </c>
      <c r="E397" s="98" t="s">
        <v>227</v>
      </c>
      <c r="F397" s="99"/>
      <c r="G397" s="98" t="s">
        <v>46</v>
      </c>
      <c r="H397" s="100">
        <f>H399</f>
        <v>565200</v>
      </c>
      <c r="I397" s="69">
        <f>I399</f>
        <v>565200</v>
      </c>
      <c r="J397" s="64">
        <f>J399</f>
        <v>565200</v>
      </c>
      <c r="K397" s="35"/>
      <c r="L397" s="35"/>
      <c r="M397" s="36"/>
      <c r="N397" s="37"/>
      <c r="Q397" s="76">
        <f t="shared" si="180"/>
        <v>1695600</v>
      </c>
      <c r="R397" s="80">
        <f t="shared" si="181"/>
        <v>0</v>
      </c>
      <c r="S397" s="81"/>
      <c r="T397" s="81"/>
      <c r="U397" s="81"/>
    </row>
    <row r="398" spans="1:21" ht="45" outlineLevel="7" x14ac:dyDescent="0.25">
      <c r="A398" s="101">
        <f t="shared" si="209"/>
        <v>388</v>
      </c>
      <c r="B398" s="103" t="s">
        <v>896</v>
      </c>
      <c r="C398" s="99" t="s">
        <v>848</v>
      </c>
      <c r="D398" s="99" t="s">
        <v>423</v>
      </c>
      <c r="E398" s="98" t="s">
        <v>227</v>
      </c>
      <c r="F398" s="99"/>
      <c r="G398" s="98" t="s">
        <v>46</v>
      </c>
      <c r="H398" s="100">
        <f>H399</f>
        <v>565200</v>
      </c>
      <c r="I398" s="56">
        <f>I399</f>
        <v>565200</v>
      </c>
      <c r="J398" s="56">
        <f>J399</f>
        <v>565200</v>
      </c>
      <c r="K398" s="35"/>
      <c r="L398" s="35"/>
      <c r="M398" s="36"/>
      <c r="N398" s="37"/>
      <c r="Q398" s="76">
        <f t="shared" si="180"/>
        <v>1695600</v>
      </c>
      <c r="R398" s="80">
        <f t="shared" si="181"/>
        <v>0</v>
      </c>
      <c r="S398" s="81"/>
      <c r="T398" s="81"/>
      <c r="U398" s="81"/>
    </row>
    <row r="399" spans="1:21" ht="45" outlineLevel="7" x14ac:dyDescent="0.25">
      <c r="A399" s="101">
        <f t="shared" si="209"/>
        <v>389</v>
      </c>
      <c r="B399" s="98" t="s">
        <v>897</v>
      </c>
      <c r="C399" s="99" t="s">
        <v>848</v>
      </c>
      <c r="D399" s="99" t="s">
        <v>476</v>
      </c>
      <c r="E399" s="98" t="s">
        <v>227</v>
      </c>
      <c r="F399" s="99"/>
      <c r="G399" s="98" t="s">
        <v>46</v>
      </c>
      <c r="H399" s="100">
        <f>SUM(K399:N399)</f>
        <v>565200</v>
      </c>
      <c r="I399" s="57">
        <v>565200</v>
      </c>
      <c r="J399" s="58">
        <v>565200</v>
      </c>
      <c r="K399" s="35"/>
      <c r="L399" s="35"/>
      <c r="M399" s="36"/>
      <c r="N399" s="38">
        <v>565200</v>
      </c>
      <c r="O399" s="36">
        <v>565200</v>
      </c>
      <c r="P399" s="36">
        <v>565200</v>
      </c>
      <c r="Q399" s="76">
        <f t="shared" si="180"/>
        <v>1695600</v>
      </c>
      <c r="R399" s="80">
        <f t="shared" si="181"/>
        <v>0</v>
      </c>
      <c r="S399" s="81"/>
      <c r="T399" s="81"/>
      <c r="U399" s="81"/>
    </row>
    <row r="400" spans="1:21" ht="15" outlineLevel="7" x14ac:dyDescent="0.25">
      <c r="A400" s="101">
        <f t="shared" si="209"/>
        <v>390</v>
      </c>
      <c r="B400" s="98" t="s">
        <v>64</v>
      </c>
      <c r="C400" s="99" t="s">
        <v>848</v>
      </c>
      <c r="D400" s="99" t="s">
        <v>476</v>
      </c>
      <c r="E400" s="98"/>
      <c r="F400" s="99" t="s">
        <v>65</v>
      </c>
      <c r="G400" s="98"/>
      <c r="H400" s="100">
        <f>H399</f>
        <v>565200</v>
      </c>
      <c r="I400" s="56">
        <f t="shared" ref="I400:J400" si="210">I399</f>
        <v>565200</v>
      </c>
      <c r="J400" s="56">
        <f t="shared" si="210"/>
        <v>565200</v>
      </c>
      <c r="K400" s="35"/>
      <c r="L400" s="35"/>
      <c r="M400" s="36"/>
      <c r="N400" s="38"/>
      <c r="Q400" s="76">
        <f t="shared" si="180"/>
        <v>1695600</v>
      </c>
      <c r="R400" s="80">
        <f t="shared" si="181"/>
        <v>0</v>
      </c>
      <c r="S400" s="81"/>
      <c r="T400" s="81"/>
      <c r="U400" s="81"/>
    </row>
    <row r="401" spans="1:21" ht="30" outlineLevel="7" x14ac:dyDescent="0.25">
      <c r="A401" s="101">
        <f t="shared" si="209"/>
        <v>391</v>
      </c>
      <c r="B401" s="98" t="s">
        <v>82</v>
      </c>
      <c r="C401" s="99" t="s">
        <v>848</v>
      </c>
      <c r="D401" s="99" t="s">
        <v>476</v>
      </c>
      <c r="E401" s="98"/>
      <c r="F401" s="99" t="s">
        <v>83</v>
      </c>
      <c r="G401" s="98"/>
      <c r="H401" s="100">
        <f>H399</f>
        <v>565200</v>
      </c>
      <c r="I401" s="56">
        <f t="shared" ref="I401:J401" si="211">I399</f>
        <v>565200</v>
      </c>
      <c r="J401" s="56">
        <f t="shared" si="211"/>
        <v>565200</v>
      </c>
      <c r="K401" s="35"/>
      <c r="L401" s="35"/>
      <c r="M401" s="36"/>
      <c r="N401" s="38"/>
      <c r="Q401" s="76">
        <f t="shared" ref="Q401:Q464" si="212">H401+I401+J401</f>
        <v>1695600</v>
      </c>
      <c r="R401" s="80">
        <f t="shared" ref="R401:R464" si="213">SUM(S401:U401)</f>
        <v>0</v>
      </c>
      <c r="S401" s="81"/>
      <c r="T401" s="81"/>
      <c r="U401" s="81"/>
    </row>
    <row r="402" spans="1:21" ht="45" outlineLevel="7" x14ac:dyDescent="0.2">
      <c r="A402" s="101">
        <f t="shared" si="209"/>
        <v>392</v>
      </c>
      <c r="B402" s="110" t="s">
        <v>317</v>
      </c>
      <c r="C402" s="109" t="s">
        <v>849</v>
      </c>
      <c r="D402" s="109" t="s">
        <v>224</v>
      </c>
      <c r="E402" s="110" t="s">
        <v>234</v>
      </c>
      <c r="F402" s="99"/>
      <c r="G402" s="110" t="s">
        <v>226</v>
      </c>
      <c r="H402" s="111">
        <f t="shared" ref="H402:J403" si="214">H403</f>
        <v>920000</v>
      </c>
      <c r="I402" s="74">
        <f t="shared" si="214"/>
        <v>350000</v>
      </c>
      <c r="J402" s="74">
        <f t="shared" si="214"/>
        <v>350000</v>
      </c>
      <c r="K402" s="47">
        <f>SUM(K403:K408)</f>
        <v>920000</v>
      </c>
      <c r="L402" s="47">
        <f t="shared" ref="L402:U402" si="215">SUM(L403:L408)</f>
        <v>0</v>
      </c>
      <c r="M402" s="47">
        <f t="shared" si="215"/>
        <v>0</v>
      </c>
      <c r="N402" s="47">
        <f t="shared" si="215"/>
        <v>0</v>
      </c>
      <c r="O402" s="47">
        <f t="shared" si="215"/>
        <v>0</v>
      </c>
      <c r="P402" s="47">
        <f t="shared" si="215"/>
        <v>0</v>
      </c>
      <c r="Q402" s="76">
        <f t="shared" si="212"/>
        <v>1620000</v>
      </c>
      <c r="R402" s="47">
        <f t="shared" si="215"/>
        <v>0</v>
      </c>
      <c r="S402" s="47">
        <f t="shared" si="215"/>
        <v>0</v>
      </c>
      <c r="T402" s="47">
        <f t="shared" si="215"/>
        <v>0</v>
      </c>
      <c r="U402" s="47">
        <f t="shared" si="215"/>
        <v>0</v>
      </c>
    </row>
    <row r="403" spans="1:21" ht="75" outlineLevel="7" x14ac:dyDescent="0.25">
      <c r="A403" s="101">
        <f t="shared" si="209"/>
        <v>393</v>
      </c>
      <c r="B403" s="110" t="s">
        <v>914</v>
      </c>
      <c r="C403" s="109" t="s">
        <v>910</v>
      </c>
      <c r="D403" s="109" t="s">
        <v>224</v>
      </c>
      <c r="E403" s="110" t="s">
        <v>234</v>
      </c>
      <c r="F403" s="99"/>
      <c r="G403" s="110" t="s">
        <v>226</v>
      </c>
      <c r="H403" s="111">
        <f t="shared" si="214"/>
        <v>920000</v>
      </c>
      <c r="I403" s="75">
        <f t="shared" si="214"/>
        <v>350000</v>
      </c>
      <c r="J403" s="74">
        <f t="shared" si="214"/>
        <v>350000</v>
      </c>
      <c r="K403" s="47"/>
      <c r="L403" s="47"/>
      <c r="M403" s="48"/>
      <c r="N403" s="46"/>
      <c r="O403" s="48"/>
      <c r="P403" s="48"/>
      <c r="Q403" s="76">
        <f t="shared" si="212"/>
        <v>1620000</v>
      </c>
      <c r="R403" s="80">
        <f t="shared" si="213"/>
        <v>0</v>
      </c>
      <c r="S403" s="81"/>
      <c r="T403" s="81"/>
      <c r="U403" s="81"/>
    </row>
    <row r="404" spans="1:21" ht="105" outlineLevel="6" x14ac:dyDescent="0.25">
      <c r="A404" s="101">
        <f t="shared" si="209"/>
        <v>394</v>
      </c>
      <c r="B404" s="110" t="s">
        <v>915</v>
      </c>
      <c r="C404" s="109" t="s">
        <v>913</v>
      </c>
      <c r="D404" s="109" t="s">
        <v>224</v>
      </c>
      <c r="E404" s="110" t="s">
        <v>234</v>
      </c>
      <c r="F404" s="109"/>
      <c r="G404" s="110" t="s">
        <v>226</v>
      </c>
      <c r="H404" s="111">
        <f>H406</f>
        <v>920000</v>
      </c>
      <c r="I404" s="74">
        <f>I406</f>
        <v>350000</v>
      </c>
      <c r="J404" s="74">
        <f>J406</f>
        <v>350000</v>
      </c>
      <c r="K404" s="47"/>
      <c r="L404" s="47"/>
      <c r="M404" s="48"/>
      <c r="N404" s="46"/>
      <c r="O404" s="48"/>
      <c r="P404" s="48"/>
      <c r="Q404" s="76">
        <f t="shared" si="212"/>
        <v>1620000</v>
      </c>
      <c r="R404" s="80">
        <f t="shared" si="213"/>
        <v>0</v>
      </c>
      <c r="S404" s="81"/>
      <c r="T404" s="81"/>
      <c r="U404" s="81"/>
    </row>
    <row r="405" spans="1:21" ht="45" outlineLevel="6" x14ac:dyDescent="0.25">
      <c r="A405" s="101">
        <f t="shared" si="209"/>
        <v>395</v>
      </c>
      <c r="B405" s="110" t="s">
        <v>896</v>
      </c>
      <c r="C405" s="109" t="s">
        <v>913</v>
      </c>
      <c r="D405" s="109" t="s">
        <v>423</v>
      </c>
      <c r="E405" s="110" t="s">
        <v>234</v>
      </c>
      <c r="F405" s="109"/>
      <c r="G405" s="110" t="s">
        <v>226</v>
      </c>
      <c r="H405" s="111">
        <f>H406</f>
        <v>920000</v>
      </c>
      <c r="I405" s="61">
        <f>I406</f>
        <v>350000</v>
      </c>
      <c r="J405" s="61">
        <f>J406</f>
        <v>350000</v>
      </c>
      <c r="K405" s="47"/>
      <c r="L405" s="47"/>
      <c r="M405" s="48"/>
      <c r="N405" s="46"/>
      <c r="O405" s="48"/>
      <c r="P405" s="48"/>
      <c r="Q405" s="76">
        <f t="shared" si="212"/>
        <v>1620000</v>
      </c>
      <c r="R405" s="80">
        <f t="shared" si="213"/>
        <v>0</v>
      </c>
      <c r="S405" s="81"/>
      <c r="T405" s="81"/>
      <c r="U405" s="81"/>
    </row>
    <row r="406" spans="1:21" ht="45" outlineLevel="7" x14ac:dyDescent="0.25">
      <c r="A406" s="101">
        <f t="shared" si="209"/>
        <v>396</v>
      </c>
      <c r="B406" s="110" t="s">
        <v>897</v>
      </c>
      <c r="C406" s="109" t="s">
        <v>913</v>
      </c>
      <c r="D406" s="109" t="s">
        <v>476</v>
      </c>
      <c r="E406" s="110" t="s">
        <v>234</v>
      </c>
      <c r="F406" s="109"/>
      <c r="G406" s="110" t="s">
        <v>226</v>
      </c>
      <c r="H406" s="111">
        <f>SUM(K406:N406)</f>
        <v>920000</v>
      </c>
      <c r="I406" s="62">
        <v>350000</v>
      </c>
      <c r="J406" s="63">
        <v>350000</v>
      </c>
      <c r="K406" s="47">
        <v>920000</v>
      </c>
      <c r="L406" s="47"/>
      <c r="M406" s="48"/>
      <c r="N406" s="50"/>
      <c r="O406" s="48"/>
      <c r="P406" s="48"/>
      <c r="Q406" s="76">
        <f t="shared" si="212"/>
        <v>1620000</v>
      </c>
      <c r="R406" s="80">
        <f t="shared" si="213"/>
        <v>0</v>
      </c>
      <c r="S406" s="81"/>
      <c r="T406" s="81"/>
      <c r="U406" s="81"/>
    </row>
    <row r="407" spans="1:21" ht="30" outlineLevel="7" x14ac:dyDescent="0.25">
      <c r="A407" s="101">
        <f t="shared" si="209"/>
        <v>397</v>
      </c>
      <c r="B407" s="110" t="s">
        <v>84</v>
      </c>
      <c r="C407" s="109" t="s">
        <v>913</v>
      </c>
      <c r="D407" s="109" t="s">
        <v>476</v>
      </c>
      <c r="E407" s="110"/>
      <c r="F407" s="109" t="s">
        <v>85</v>
      </c>
      <c r="G407" s="110"/>
      <c r="H407" s="111">
        <f>H406</f>
        <v>920000</v>
      </c>
      <c r="I407" s="61">
        <f t="shared" ref="I407:J407" si="216">I406</f>
        <v>350000</v>
      </c>
      <c r="J407" s="61">
        <f t="shared" si="216"/>
        <v>350000</v>
      </c>
      <c r="K407" s="47"/>
      <c r="L407" s="47"/>
      <c r="M407" s="48"/>
      <c r="N407" s="50"/>
      <c r="O407" s="48"/>
      <c r="P407" s="48"/>
      <c r="Q407" s="76">
        <f t="shared" si="212"/>
        <v>1620000</v>
      </c>
      <c r="R407" s="80">
        <f t="shared" si="213"/>
        <v>0</v>
      </c>
      <c r="S407" s="81"/>
      <c r="T407" s="81"/>
      <c r="U407" s="81"/>
    </row>
    <row r="408" spans="1:21" ht="15" outlineLevel="7" x14ac:dyDescent="0.25">
      <c r="A408" s="101">
        <f t="shared" si="209"/>
        <v>398</v>
      </c>
      <c r="B408" s="110" t="s">
        <v>87</v>
      </c>
      <c r="C408" s="109" t="s">
        <v>913</v>
      </c>
      <c r="D408" s="109" t="s">
        <v>476</v>
      </c>
      <c r="E408" s="110"/>
      <c r="F408" s="109" t="s">
        <v>88</v>
      </c>
      <c r="G408" s="110"/>
      <c r="H408" s="111">
        <f>H406</f>
        <v>920000</v>
      </c>
      <c r="I408" s="61">
        <f t="shared" ref="I408:J408" si="217">I406</f>
        <v>350000</v>
      </c>
      <c r="J408" s="61">
        <f t="shared" si="217"/>
        <v>350000</v>
      </c>
      <c r="K408" s="47"/>
      <c r="L408" s="47"/>
      <c r="M408" s="48"/>
      <c r="N408" s="50"/>
      <c r="O408" s="48"/>
      <c r="P408" s="48"/>
      <c r="Q408" s="76">
        <f t="shared" si="212"/>
        <v>1620000</v>
      </c>
      <c r="R408" s="80">
        <f t="shared" si="213"/>
        <v>0</v>
      </c>
      <c r="S408" s="81"/>
      <c r="T408" s="81"/>
      <c r="U408" s="81"/>
    </row>
    <row r="409" spans="1:21" ht="30" outlineLevel="6" x14ac:dyDescent="0.2">
      <c r="A409" s="101">
        <f t="shared" si="209"/>
        <v>399</v>
      </c>
      <c r="B409" s="98" t="s">
        <v>242</v>
      </c>
      <c r="C409" s="99" t="s">
        <v>850</v>
      </c>
      <c r="D409" s="99" t="s">
        <v>224</v>
      </c>
      <c r="E409" s="98" t="s">
        <v>226</v>
      </c>
      <c r="F409" s="109"/>
      <c r="G409" s="98" t="s">
        <v>51</v>
      </c>
      <c r="H409" s="100">
        <f>H410+H431+H446</f>
        <v>41391400</v>
      </c>
      <c r="I409" s="56">
        <f t="shared" ref="I409:J409" si="218">I410+I431+I446</f>
        <v>39716600</v>
      </c>
      <c r="J409" s="56">
        <f t="shared" si="218"/>
        <v>39716600</v>
      </c>
      <c r="K409" s="35">
        <f>K410+K431+K446</f>
        <v>33017500</v>
      </c>
      <c r="L409" s="35">
        <f t="shared" ref="L409:P409" si="219">L410+L431+L446</f>
        <v>0</v>
      </c>
      <c r="M409" s="35">
        <f t="shared" si="219"/>
        <v>0</v>
      </c>
      <c r="N409" s="35">
        <f t="shared" si="219"/>
        <v>8373900</v>
      </c>
      <c r="O409" s="35">
        <f t="shared" si="219"/>
        <v>6699100</v>
      </c>
      <c r="P409" s="35">
        <f t="shared" si="219"/>
        <v>6699100</v>
      </c>
      <c r="Q409" s="76">
        <f t="shared" si="212"/>
        <v>120824600</v>
      </c>
      <c r="R409" s="35">
        <f t="shared" ref="R409:U409" si="220">SUM(R410:R455)</f>
        <v>0</v>
      </c>
      <c r="S409" s="35">
        <f t="shared" si="220"/>
        <v>0</v>
      </c>
      <c r="T409" s="35">
        <f t="shared" si="220"/>
        <v>0</v>
      </c>
      <c r="U409" s="35">
        <f t="shared" si="220"/>
        <v>0</v>
      </c>
    </row>
    <row r="410" spans="1:21" ht="105" outlineLevel="5" x14ac:dyDescent="0.25">
      <c r="A410" s="101">
        <f t="shared" si="209"/>
        <v>400</v>
      </c>
      <c r="B410" s="103" t="s">
        <v>715</v>
      </c>
      <c r="C410" s="99" t="s">
        <v>856</v>
      </c>
      <c r="D410" s="99" t="s">
        <v>224</v>
      </c>
      <c r="E410" s="98" t="s">
        <v>63</v>
      </c>
      <c r="F410" s="99"/>
      <c r="G410" s="98" t="s">
        <v>226</v>
      </c>
      <c r="H410" s="100">
        <f>H411+H416+H421+H426</f>
        <v>28413400</v>
      </c>
      <c r="I410" s="56">
        <f t="shared" ref="I410:J410" si="221">I411+I416+I421+I426</f>
        <v>26738600</v>
      </c>
      <c r="J410" s="56">
        <f t="shared" si="221"/>
        <v>26738600</v>
      </c>
      <c r="K410" s="35">
        <f>SUM(K411:K430)</f>
        <v>20039500</v>
      </c>
      <c r="L410" s="35">
        <f t="shared" ref="L410:P410" si="222">SUM(L411:L430)</f>
        <v>0</v>
      </c>
      <c r="M410" s="35">
        <f t="shared" si="222"/>
        <v>0</v>
      </c>
      <c r="N410" s="35">
        <f t="shared" si="222"/>
        <v>8373900</v>
      </c>
      <c r="O410" s="35">
        <f t="shared" si="222"/>
        <v>6699100</v>
      </c>
      <c r="P410" s="35">
        <f t="shared" si="222"/>
        <v>6699100</v>
      </c>
      <c r="Q410" s="76">
        <f t="shared" si="212"/>
        <v>81890600</v>
      </c>
      <c r="R410" s="80">
        <f t="shared" si="213"/>
        <v>0</v>
      </c>
      <c r="S410" s="81"/>
      <c r="T410" s="81"/>
      <c r="U410" s="81"/>
    </row>
    <row r="411" spans="1:21" ht="210" outlineLevel="5" x14ac:dyDescent="0.25">
      <c r="A411" s="101">
        <f t="shared" si="209"/>
        <v>401</v>
      </c>
      <c r="B411" s="103" t="s">
        <v>717</v>
      </c>
      <c r="C411" s="99" t="s">
        <v>857</v>
      </c>
      <c r="D411" s="99" t="s">
        <v>224</v>
      </c>
      <c r="E411" s="98" t="s">
        <v>63</v>
      </c>
      <c r="F411" s="99"/>
      <c r="G411" s="98" t="s">
        <v>226</v>
      </c>
      <c r="H411" s="100">
        <f>H413</f>
        <v>8373900</v>
      </c>
      <c r="I411" s="64">
        <f>I413</f>
        <v>6699100</v>
      </c>
      <c r="J411" s="64">
        <f>J413</f>
        <v>6699100</v>
      </c>
      <c r="K411" s="35"/>
      <c r="L411" s="35"/>
      <c r="M411" s="36"/>
      <c r="N411" s="37"/>
      <c r="Q411" s="76">
        <f t="shared" si="212"/>
        <v>21772100</v>
      </c>
      <c r="R411" s="80">
        <f t="shared" si="213"/>
        <v>0</v>
      </c>
      <c r="S411" s="81"/>
      <c r="T411" s="81"/>
      <c r="U411" s="81"/>
    </row>
    <row r="412" spans="1:21" ht="15" outlineLevel="5" x14ac:dyDescent="0.25">
      <c r="A412" s="101">
        <f t="shared" si="209"/>
        <v>402</v>
      </c>
      <c r="B412" s="103" t="s">
        <v>905</v>
      </c>
      <c r="C412" s="99" t="s">
        <v>857</v>
      </c>
      <c r="D412" s="99" t="s">
        <v>740</v>
      </c>
      <c r="E412" s="98" t="s">
        <v>63</v>
      </c>
      <c r="F412" s="99"/>
      <c r="G412" s="98" t="s">
        <v>226</v>
      </c>
      <c r="H412" s="100">
        <f>H413</f>
        <v>8373900</v>
      </c>
      <c r="I412" s="56">
        <f>I413</f>
        <v>6699100</v>
      </c>
      <c r="J412" s="56">
        <f>J413</f>
        <v>6699100</v>
      </c>
      <c r="K412" s="35"/>
      <c r="L412" s="35"/>
      <c r="M412" s="36"/>
      <c r="N412" s="37"/>
      <c r="Q412" s="76">
        <f t="shared" si="212"/>
        <v>21772100</v>
      </c>
      <c r="R412" s="80">
        <f t="shared" si="213"/>
        <v>0</v>
      </c>
      <c r="S412" s="81"/>
      <c r="T412" s="81"/>
      <c r="U412" s="81"/>
    </row>
    <row r="413" spans="1:21" ht="15" outlineLevel="6" x14ac:dyDescent="0.25">
      <c r="A413" s="101">
        <f t="shared" si="209"/>
        <v>403</v>
      </c>
      <c r="B413" s="98" t="s">
        <v>911</v>
      </c>
      <c r="C413" s="99" t="s">
        <v>857</v>
      </c>
      <c r="D413" s="99" t="s">
        <v>741</v>
      </c>
      <c r="E413" s="98" t="s">
        <v>63</v>
      </c>
      <c r="F413" s="99"/>
      <c r="G413" s="98" t="s">
        <v>226</v>
      </c>
      <c r="H413" s="100">
        <f>SUM(K413:N413)</f>
        <v>8373900</v>
      </c>
      <c r="I413" s="58">
        <v>6699100</v>
      </c>
      <c r="J413" s="58">
        <v>6699100</v>
      </c>
      <c r="K413" s="35"/>
      <c r="L413" s="35"/>
      <c r="M413" s="36"/>
      <c r="N413" s="38">
        <v>8373900</v>
      </c>
      <c r="O413" s="36">
        <v>6699100</v>
      </c>
      <c r="P413" s="36">
        <v>6699100</v>
      </c>
      <c r="Q413" s="76">
        <f t="shared" si="212"/>
        <v>21772100</v>
      </c>
      <c r="R413" s="80">
        <f t="shared" si="213"/>
        <v>0</v>
      </c>
      <c r="S413" s="81"/>
      <c r="T413" s="81"/>
      <c r="U413" s="81"/>
    </row>
    <row r="414" spans="1:21" ht="75" outlineLevel="6" x14ac:dyDescent="0.25">
      <c r="A414" s="101">
        <f t="shared" si="209"/>
        <v>404</v>
      </c>
      <c r="B414" s="98" t="s">
        <v>191</v>
      </c>
      <c r="C414" s="99" t="s">
        <v>857</v>
      </c>
      <c r="D414" s="99" t="s">
        <v>741</v>
      </c>
      <c r="E414" s="98"/>
      <c r="F414" s="99" t="s">
        <v>192</v>
      </c>
      <c r="G414" s="98"/>
      <c r="H414" s="100">
        <f>H413</f>
        <v>8373900</v>
      </c>
      <c r="I414" s="56">
        <f t="shared" ref="I414:J414" si="223">I413</f>
        <v>6699100</v>
      </c>
      <c r="J414" s="56">
        <f t="shared" si="223"/>
        <v>6699100</v>
      </c>
      <c r="K414" s="35"/>
      <c r="L414" s="35"/>
      <c r="M414" s="36"/>
      <c r="N414" s="38"/>
      <c r="Q414" s="76">
        <f t="shared" si="212"/>
        <v>21772100</v>
      </c>
      <c r="R414" s="80">
        <f t="shared" si="213"/>
        <v>0</v>
      </c>
      <c r="S414" s="81"/>
      <c r="T414" s="81"/>
      <c r="U414" s="81"/>
    </row>
    <row r="415" spans="1:21" ht="45" outlineLevel="6" x14ac:dyDescent="0.25">
      <c r="A415" s="101">
        <f t="shared" si="209"/>
        <v>405</v>
      </c>
      <c r="B415" s="98" t="s">
        <v>193</v>
      </c>
      <c r="C415" s="99" t="s">
        <v>857</v>
      </c>
      <c r="D415" s="99" t="s">
        <v>741</v>
      </c>
      <c r="E415" s="98"/>
      <c r="F415" s="99" t="s">
        <v>194</v>
      </c>
      <c r="G415" s="98"/>
      <c r="H415" s="100">
        <f>H413</f>
        <v>8373900</v>
      </c>
      <c r="I415" s="56">
        <f t="shared" ref="I415:J415" si="224">I413</f>
        <v>6699100</v>
      </c>
      <c r="J415" s="56">
        <f t="shared" si="224"/>
        <v>6699100</v>
      </c>
      <c r="K415" s="35"/>
      <c r="L415" s="35"/>
      <c r="M415" s="36"/>
      <c r="N415" s="38"/>
      <c r="Q415" s="76">
        <f t="shared" si="212"/>
        <v>21772100</v>
      </c>
      <c r="R415" s="80">
        <f t="shared" si="213"/>
        <v>0</v>
      </c>
      <c r="S415" s="81"/>
      <c r="T415" s="81"/>
      <c r="U415" s="81"/>
    </row>
    <row r="416" spans="1:21" ht="150" outlineLevel="6" x14ac:dyDescent="0.25">
      <c r="A416" s="101">
        <f t="shared" si="209"/>
        <v>406</v>
      </c>
      <c r="B416" s="103" t="s">
        <v>720</v>
      </c>
      <c r="C416" s="99" t="s">
        <v>858</v>
      </c>
      <c r="D416" s="99" t="s">
        <v>224</v>
      </c>
      <c r="E416" s="98" t="s">
        <v>63</v>
      </c>
      <c r="F416" s="99"/>
      <c r="G416" s="98" t="s">
        <v>226</v>
      </c>
      <c r="H416" s="100">
        <f>H418</f>
        <v>8665900</v>
      </c>
      <c r="I416" s="64">
        <f>I418</f>
        <v>8665900</v>
      </c>
      <c r="J416" s="64">
        <f>J418</f>
        <v>8665900</v>
      </c>
      <c r="K416" s="35"/>
      <c r="L416" s="35"/>
      <c r="M416" s="36"/>
      <c r="N416" s="37"/>
      <c r="Q416" s="76">
        <f t="shared" si="212"/>
        <v>25997700</v>
      </c>
      <c r="R416" s="80">
        <f t="shared" si="213"/>
        <v>0</v>
      </c>
      <c r="S416" s="81"/>
      <c r="T416" s="81"/>
      <c r="U416" s="81"/>
    </row>
    <row r="417" spans="1:21" ht="15" outlineLevel="7" x14ac:dyDescent="0.25">
      <c r="A417" s="101">
        <f t="shared" si="209"/>
        <v>407</v>
      </c>
      <c r="B417" s="103" t="s">
        <v>905</v>
      </c>
      <c r="C417" s="99" t="s">
        <v>858</v>
      </c>
      <c r="D417" s="99" t="s">
        <v>740</v>
      </c>
      <c r="E417" s="98" t="s">
        <v>63</v>
      </c>
      <c r="F417" s="99"/>
      <c r="G417" s="98" t="s">
        <v>226</v>
      </c>
      <c r="H417" s="100">
        <f>H418</f>
        <v>8665900</v>
      </c>
      <c r="I417" s="70">
        <f>I418</f>
        <v>8665900</v>
      </c>
      <c r="J417" s="56">
        <f>J418</f>
        <v>8665900</v>
      </c>
      <c r="K417" s="35"/>
      <c r="L417" s="35"/>
      <c r="M417" s="36"/>
      <c r="N417" s="39"/>
      <c r="Q417" s="76">
        <f t="shared" si="212"/>
        <v>25997700</v>
      </c>
      <c r="R417" s="80">
        <f t="shared" si="213"/>
        <v>0</v>
      </c>
      <c r="S417" s="81"/>
      <c r="T417" s="81"/>
      <c r="U417" s="81"/>
    </row>
    <row r="418" spans="1:21" ht="15" outlineLevel="7" x14ac:dyDescent="0.25">
      <c r="A418" s="101">
        <f t="shared" si="209"/>
        <v>408</v>
      </c>
      <c r="B418" s="98" t="s">
        <v>911</v>
      </c>
      <c r="C418" s="99" t="s">
        <v>858</v>
      </c>
      <c r="D418" s="99" t="s">
        <v>741</v>
      </c>
      <c r="E418" s="98" t="s">
        <v>63</v>
      </c>
      <c r="F418" s="99"/>
      <c r="G418" s="98" t="s">
        <v>226</v>
      </c>
      <c r="H418" s="100">
        <f>SUM(K418:N418)</f>
        <v>8665900</v>
      </c>
      <c r="I418" s="58">
        <v>8665900</v>
      </c>
      <c r="J418" s="58">
        <v>8665900</v>
      </c>
      <c r="K418" s="35">
        <v>8665900</v>
      </c>
      <c r="L418" s="35"/>
      <c r="M418" s="36"/>
      <c r="N418" s="38"/>
      <c r="Q418" s="76">
        <f t="shared" si="212"/>
        <v>25997700</v>
      </c>
      <c r="R418" s="80">
        <f t="shared" si="213"/>
        <v>0</v>
      </c>
      <c r="S418" s="81"/>
      <c r="T418" s="81"/>
      <c r="U418" s="81"/>
    </row>
    <row r="419" spans="1:21" ht="75" outlineLevel="7" x14ac:dyDescent="0.25">
      <c r="A419" s="101">
        <f t="shared" si="209"/>
        <v>409</v>
      </c>
      <c r="B419" s="98" t="s">
        <v>191</v>
      </c>
      <c r="C419" s="99" t="s">
        <v>858</v>
      </c>
      <c r="D419" s="99" t="s">
        <v>741</v>
      </c>
      <c r="E419" s="98"/>
      <c r="F419" s="99" t="s">
        <v>192</v>
      </c>
      <c r="G419" s="98"/>
      <c r="H419" s="100">
        <f>H418</f>
        <v>8665900</v>
      </c>
      <c r="I419" s="56">
        <f t="shared" ref="I419:J419" si="225">I418</f>
        <v>8665900</v>
      </c>
      <c r="J419" s="56">
        <f t="shared" si="225"/>
        <v>8665900</v>
      </c>
      <c r="K419" s="35"/>
      <c r="L419" s="35"/>
      <c r="M419" s="36"/>
      <c r="N419" s="38"/>
      <c r="Q419" s="76">
        <f t="shared" si="212"/>
        <v>25997700</v>
      </c>
      <c r="R419" s="80">
        <f t="shared" si="213"/>
        <v>0</v>
      </c>
      <c r="S419" s="81"/>
      <c r="T419" s="81"/>
      <c r="U419" s="81"/>
    </row>
    <row r="420" spans="1:21" ht="45" outlineLevel="7" x14ac:dyDescent="0.25">
      <c r="A420" s="101">
        <f t="shared" si="209"/>
        <v>410</v>
      </c>
      <c r="B420" s="98" t="s">
        <v>193</v>
      </c>
      <c r="C420" s="99" t="s">
        <v>858</v>
      </c>
      <c r="D420" s="99" t="s">
        <v>741</v>
      </c>
      <c r="E420" s="98"/>
      <c r="F420" s="99" t="s">
        <v>194</v>
      </c>
      <c r="G420" s="98"/>
      <c r="H420" s="100">
        <f>H418</f>
        <v>8665900</v>
      </c>
      <c r="I420" s="56">
        <f t="shared" ref="I420:J420" si="226">I418</f>
        <v>8665900</v>
      </c>
      <c r="J420" s="56">
        <f t="shared" si="226"/>
        <v>8665900</v>
      </c>
      <c r="K420" s="35"/>
      <c r="L420" s="35"/>
      <c r="M420" s="36"/>
      <c r="N420" s="38"/>
      <c r="Q420" s="76">
        <f t="shared" si="212"/>
        <v>25997700</v>
      </c>
      <c r="R420" s="80">
        <f t="shared" si="213"/>
        <v>0</v>
      </c>
      <c r="S420" s="81"/>
      <c r="T420" s="81"/>
      <c r="U420" s="81"/>
    </row>
    <row r="421" spans="1:21" ht="150" outlineLevel="7" x14ac:dyDescent="0.25">
      <c r="A421" s="101">
        <f t="shared" si="209"/>
        <v>411</v>
      </c>
      <c r="B421" s="103" t="s">
        <v>966</v>
      </c>
      <c r="C421" s="99" t="s">
        <v>859</v>
      </c>
      <c r="D421" s="99" t="s">
        <v>224</v>
      </c>
      <c r="E421" s="98" t="s">
        <v>63</v>
      </c>
      <c r="F421" s="99"/>
      <c r="G421" s="98" t="s">
        <v>258</v>
      </c>
      <c r="H421" s="100">
        <f>H423</f>
        <v>7974600</v>
      </c>
      <c r="I421" s="69">
        <f>I423</f>
        <v>7974600</v>
      </c>
      <c r="J421" s="64">
        <f>J423</f>
        <v>7974600</v>
      </c>
      <c r="K421" s="35"/>
      <c r="L421" s="35"/>
      <c r="M421" s="36"/>
      <c r="N421" s="37"/>
      <c r="Q421" s="76">
        <f t="shared" si="212"/>
        <v>23923800</v>
      </c>
      <c r="R421" s="80">
        <f t="shared" si="213"/>
        <v>0</v>
      </c>
      <c r="S421" s="81"/>
      <c r="T421" s="81"/>
      <c r="U421" s="81"/>
    </row>
    <row r="422" spans="1:21" ht="15" outlineLevel="6" x14ac:dyDescent="0.25">
      <c r="A422" s="101">
        <f t="shared" si="209"/>
        <v>412</v>
      </c>
      <c r="B422" s="103" t="s">
        <v>905</v>
      </c>
      <c r="C422" s="99" t="s">
        <v>859</v>
      </c>
      <c r="D422" s="99" t="s">
        <v>740</v>
      </c>
      <c r="E422" s="98" t="s">
        <v>63</v>
      </c>
      <c r="F422" s="99"/>
      <c r="G422" s="98" t="s">
        <v>258</v>
      </c>
      <c r="H422" s="100">
        <f>H423</f>
        <v>7974600</v>
      </c>
      <c r="I422" s="56">
        <f>I423</f>
        <v>7974600</v>
      </c>
      <c r="J422" s="56">
        <f>J423</f>
        <v>7974600</v>
      </c>
      <c r="K422" s="35"/>
      <c r="L422" s="35"/>
      <c r="M422" s="36"/>
      <c r="N422" s="37"/>
      <c r="Q422" s="76">
        <f t="shared" si="212"/>
        <v>23923800</v>
      </c>
      <c r="R422" s="80">
        <f t="shared" si="213"/>
        <v>0</v>
      </c>
      <c r="S422" s="81"/>
      <c r="T422" s="81"/>
      <c r="U422" s="81"/>
    </row>
    <row r="423" spans="1:21" ht="15" outlineLevel="6" x14ac:dyDescent="0.25">
      <c r="A423" s="101">
        <f t="shared" si="209"/>
        <v>413</v>
      </c>
      <c r="B423" s="98" t="s">
        <v>304</v>
      </c>
      <c r="C423" s="99" t="s">
        <v>859</v>
      </c>
      <c r="D423" s="99" t="s">
        <v>303</v>
      </c>
      <c r="E423" s="98" t="s">
        <v>63</v>
      </c>
      <c r="F423" s="99"/>
      <c r="G423" s="98" t="s">
        <v>258</v>
      </c>
      <c r="H423" s="100">
        <f>SUM(K423:N423)</f>
        <v>7974600</v>
      </c>
      <c r="I423" s="58">
        <v>7974600</v>
      </c>
      <c r="J423" s="58">
        <v>7974600</v>
      </c>
      <c r="K423" s="35">
        <v>7974600</v>
      </c>
      <c r="L423" s="35"/>
      <c r="M423" s="36"/>
      <c r="N423" s="38"/>
      <c r="Q423" s="76">
        <f t="shared" si="212"/>
        <v>23923800</v>
      </c>
      <c r="R423" s="80">
        <f t="shared" si="213"/>
        <v>0</v>
      </c>
      <c r="S423" s="81"/>
      <c r="T423" s="81"/>
      <c r="U423" s="81"/>
    </row>
    <row r="424" spans="1:21" ht="75" outlineLevel="6" x14ac:dyDescent="0.25">
      <c r="A424" s="101">
        <f t="shared" si="209"/>
        <v>414</v>
      </c>
      <c r="B424" s="98" t="s">
        <v>191</v>
      </c>
      <c r="C424" s="99" t="s">
        <v>859</v>
      </c>
      <c r="D424" s="99" t="s">
        <v>303</v>
      </c>
      <c r="E424" s="98"/>
      <c r="F424" s="99" t="s">
        <v>192</v>
      </c>
      <c r="G424" s="98"/>
      <c r="H424" s="100">
        <f>H423</f>
        <v>7974600</v>
      </c>
      <c r="I424" s="56">
        <f t="shared" ref="I424:J424" si="227">I423</f>
        <v>7974600</v>
      </c>
      <c r="J424" s="56">
        <f t="shared" si="227"/>
        <v>7974600</v>
      </c>
      <c r="K424" s="35"/>
      <c r="L424" s="35"/>
      <c r="M424" s="36"/>
      <c r="N424" s="38"/>
      <c r="Q424" s="76">
        <f t="shared" si="212"/>
        <v>23923800</v>
      </c>
      <c r="R424" s="80">
        <f t="shared" si="213"/>
        <v>0</v>
      </c>
      <c r="S424" s="81"/>
      <c r="T424" s="81"/>
      <c r="U424" s="81"/>
    </row>
    <row r="425" spans="1:21" ht="30" outlineLevel="6" x14ac:dyDescent="0.25">
      <c r="A425" s="101">
        <f t="shared" si="209"/>
        <v>415</v>
      </c>
      <c r="B425" s="98" t="s">
        <v>198</v>
      </c>
      <c r="C425" s="99" t="s">
        <v>859</v>
      </c>
      <c r="D425" s="99" t="s">
        <v>303</v>
      </c>
      <c r="E425" s="98"/>
      <c r="F425" s="99" t="s">
        <v>199</v>
      </c>
      <c r="G425" s="98"/>
      <c r="H425" s="100">
        <f>H423</f>
        <v>7974600</v>
      </c>
      <c r="I425" s="56">
        <f t="shared" ref="I425:J425" si="228">I423</f>
        <v>7974600</v>
      </c>
      <c r="J425" s="56">
        <f t="shared" si="228"/>
        <v>7974600</v>
      </c>
      <c r="K425" s="35"/>
      <c r="L425" s="35"/>
      <c r="M425" s="36"/>
      <c r="N425" s="38"/>
      <c r="Q425" s="76">
        <f t="shared" si="212"/>
        <v>23923800</v>
      </c>
      <c r="R425" s="80">
        <f t="shared" si="213"/>
        <v>0</v>
      </c>
      <c r="S425" s="81"/>
      <c r="T425" s="81"/>
      <c r="U425" s="81"/>
    </row>
    <row r="426" spans="1:21" ht="150" outlineLevel="7" x14ac:dyDescent="0.25">
      <c r="A426" s="101">
        <f t="shared" si="209"/>
        <v>416</v>
      </c>
      <c r="B426" s="103" t="s">
        <v>967</v>
      </c>
      <c r="C426" s="99" t="s">
        <v>860</v>
      </c>
      <c r="D426" s="99" t="s">
        <v>224</v>
      </c>
      <c r="E426" s="98" t="s">
        <v>63</v>
      </c>
      <c r="F426" s="99"/>
      <c r="G426" s="98" t="s">
        <v>258</v>
      </c>
      <c r="H426" s="100">
        <f>H428</f>
        <v>3399000</v>
      </c>
      <c r="I426" s="69">
        <f>I428</f>
        <v>3399000</v>
      </c>
      <c r="J426" s="64">
        <f>J428</f>
        <v>3399000</v>
      </c>
      <c r="K426" s="35"/>
      <c r="L426" s="35"/>
      <c r="M426" s="36"/>
      <c r="N426" s="37"/>
      <c r="Q426" s="76">
        <f t="shared" si="212"/>
        <v>10197000</v>
      </c>
      <c r="R426" s="80">
        <f t="shared" si="213"/>
        <v>0</v>
      </c>
      <c r="S426" s="81"/>
      <c r="T426" s="81"/>
      <c r="U426" s="81"/>
    </row>
    <row r="427" spans="1:21" ht="15" outlineLevel="7" x14ac:dyDescent="0.25">
      <c r="A427" s="101">
        <f t="shared" si="209"/>
        <v>417</v>
      </c>
      <c r="B427" s="103" t="s">
        <v>905</v>
      </c>
      <c r="C427" s="99" t="s">
        <v>860</v>
      </c>
      <c r="D427" s="99" t="s">
        <v>740</v>
      </c>
      <c r="E427" s="98" t="s">
        <v>63</v>
      </c>
      <c r="F427" s="99"/>
      <c r="G427" s="98" t="s">
        <v>258</v>
      </c>
      <c r="H427" s="100">
        <f>H428</f>
        <v>3399000</v>
      </c>
      <c r="I427" s="56">
        <f>I428</f>
        <v>3399000</v>
      </c>
      <c r="J427" s="56">
        <f>J428</f>
        <v>3399000</v>
      </c>
      <c r="K427" s="35"/>
      <c r="L427" s="35"/>
      <c r="M427" s="36"/>
      <c r="N427" s="37"/>
      <c r="Q427" s="76">
        <f t="shared" si="212"/>
        <v>10197000</v>
      </c>
      <c r="R427" s="80">
        <f t="shared" si="213"/>
        <v>0</v>
      </c>
      <c r="S427" s="81"/>
      <c r="T427" s="81"/>
      <c r="U427" s="81"/>
    </row>
    <row r="428" spans="1:21" ht="15" outlineLevel="7" x14ac:dyDescent="0.25">
      <c r="A428" s="101">
        <f t="shared" si="209"/>
        <v>418</v>
      </c>
      <c r="B428" s="98" t="s">
        <v>304</v>
      </c>
      <c r="C428" s="99" t="s">
        <v>860</v>
      </c>
      <c r="D428" s="99" t="s">
        <v>303</v>
      </c>
      <c r="E428" s="98" t="s">
        <v>63</v>
      </c>
      <c r="F428" s="99"/>
      <c r="G428" s="98" t="s">
        <v>258</v>
      </c>
      <c r="H428" s="100">
        <f>SUM(K428:N428)</f>
        <v>3399000</v>
      </c>
      <c r="I428" s="57">
        <v>3399000</v>
      </c>
      <c r="J428" s="58">
        <v>3399000</v>
      </c>
      <c r="K428" s="35">
        <v>3399000</v>
      </c>
      <c r="L428" s="35"/>
      <c r="M428" s="36"/>
      <c r="N428" s="38"/>
      <c r="Q428" s="76">
        <f t="shared" si="212"/>
        <v>10197000</v>
      </c>
      <c r="R428" s="80">
        <f t="shared" si="213"/>
        <v>0</v>
      </c>
      <c r="S428" s="81"/>
      <c r="T428" s="81"/>
      <c r="U428" s="81"/>
    </row>
    <row r="429" spans="1:21" ht="75" outlineLevel="7" x14ac:dyDescent="0.25">
      <c r="A429" s="101">
        <f t="shared" si="209"/>
        <v>419</v>
      </c>
      <c r="B429" s="98" t="s">
        <v>191</v>
      </c>
      <c r="C429" s="99" t="s">
        <v>860</v>
      </c>
      <c r="D429" s="99" t="s">
        <v>303</v>
      </c>
      <c r="E429" s="98"/>
      <c r="F429" s="99" t="s">
        <v>192</v>
      </c>
      <c r="G429" s="98"/>
      <c r="H429" s="100">
        <f>H428</f>
        <v>3399000</v>
      </c>
      <c r="I429" s="56">
        <f t="shared" ref="I429:J429" si="229">I428</f>
        <v>3399000</v>
      </c>
      <c r="J429" s="56">
        <f t="shared" si="229"/>
        <v>3399000</v>
      </c>
      <c r="K429" s="35"/>
      <c r="L429" s="35"/>
      <c r="M429" s="36"/>
      <c r="N429" s="38"/>
      <c r="Q429" s="76">
        <f t="shared" si="212"/>
        <v>10197000</v>
      </c>
      <c r="R429" s="80">
        <f t="shared" si="213"/>
        <v>0</v>
      </c>
      <c r="S429" s="81"/>
      <c r="T429" s="81"/>
      <c r="U429" s="81"/>
    </row>
    <row r="430" spans="1:21" ht="30" outlineLevel="7" x14ac:dyDescent="0.25">
      <c r="A430" s="101">
        <f t="shared" si="209"/>
        <v>420</v>
      </c>
      <c r="B430" s="98" t="s">
        <v>198</v>
      </c>
      <c r="C430" s="99" t="s">
        <v>860</v>
      </c>
      <c r="D430" s="99" t="s">
        <v>303</v>
      </c>
      <c r="E430" s="98"/>
      <c r="F430" s="99" t="s">
        <v>199</v>
      </c>
      <c r="G430" s="98"/>
      <c r="H430" s="100">
        <f>H428</f>
        <v>3399000</v>
      </c>
      <c r="I430" s="56">
        <f t="shared" ref="I430:J430" si="230">I428</f>
        <v>3399000</v>
      </c>
      <c r="J430" s="56">
        <f t="shared" si="230"/>
        <v>3399000</v>
      </c>
      <c r="K430" s="35"/>
      <c r="L430" s="35"/>
      <c r="M430" s="36"/>
      <c r="N430" s="38"/>
      <c r="Q430" s="76">
        <f t="shared" si="212"/>
        <v>10197000</v>
      </c>
      <c r="R430" s="80">
        <f t="shared" si="213"/>
        <v>0</v>
      </c>
      <c r="S430" s="81"/>
      <c r="T430" s="81"/>
      <c r="U430" s="81"/>
    </row>
    <row r="431" spans="1:21" ht="75" outlineLevel="7" x14ac:dyDescent="0.25">
      <c r="A431" s="101">
        <f t="shared" si="209"/>
        <v>421</v>
      </c>
      <c r="B431" s="98" t="s">
        <v>661</v>
      </c>
      <c r="C431" s="99" t="s">
        <v>853</v>
      </c>
      <c r="D431" s="99" t="s">
        <v>224</v>
      </c>
      <c r="E431" s="98" t="s">
        <v>226</v>
      </c>
      <c r="F431" s="99"/>
      <c r="G431" s="98" t="s">
        <v>530</v>
      </c>
      <c r="H431" s="100">
        <f>H432+H441</f>
        <v>5733000</v>
      </c>
      <c r="I431" s="64">
        <f>I432+I441</f>
        <v>5733000</v>
      </c>
      <c r="J431" s="64">
        <f>J432+J441</f>
        <v>5733000</v>
      </c>
      <c r="K431" s="35">
        <f>SUM(K432:K445)</f>
        <v>5733000</v>
      </c>
      <c r="L431" s="35">
        <f t="shared" ref="L431:P431" si="231">SUM(L432:L445)</f>
        <v>0</v>
      </c>
      <c r="M431" s="35">
        <f t="shared" si="231"/>
        <v>0</v>
      </c>
      <c r="N431" s="35">
        <f t="shared" si="231"/>
        <v>0</v>
      </c>
      <c r="O431" s="35">
        <f t="shared" si="231"/>
        <v>0</v>
      </c>
      <c r="P431" s="35">
        <f t="shared" si="231"/>
        <v>0</v>
      </c>
      <c r="Q431" s="76">
        <f t="shared" si="212"/>
        <v>17199000</v>
      </c>
      <c r="R431" s="80">
        <f t="shared" si="213"/>
        <v>0</v>
      </c>
      <c r="S431" s="81"/>
      <c r="T431" s="81"/>
      <c r="U431" s="81"/>
    </row>
    <row r="432" spans="1:21" ht="105" outlineLevel="7" x14ac:dyDescent="0.25">
      <c r="A432" s="101">
        <f t="shared" si="209"/>
        <v>422</v>
      </c>
      <c r="B432" s="103" t="s">
        <v>663</v>
      </c>
      <c r="C432" s="99" t="s">
        <v>854</v>
      </c>
      <c r="D432" s="99" t="s">
        <v>224</v>
      </c>
      <c r="E432" s="98" t="s">
        <v>226</v>
      </c>
      <c r="F432" s="99"/>
      <c r="G432" s="98" t="s">
        <v>530</v>
      </c>
      <c r="H432" s="100">
        <f>H434+H438</f>
        <v>5323000</v>
      </c>
      <c r="I432" s="70">
        <f>I434+I438</f>
        <v>5323000</v>
      </c>
      <c r="J432" s="56">
        <f>J434+J438</f>
        <v>5323000</v>
      </c>
      <c r="K432" s="35"/>
      <c r="L432" s="35"/>
      <c r="M432" s="36"/>
      <c r="N432" s="37"/>
      <c r="Q432" s="76">
        <f t="shared" si="212"/>
        <v>15969000</v>
      </c>
      <c r="R432" s="80">
        <f t="shared" si="213"/>
        <v>0</v>
      </c>
      <c r="S432" s="81"/>
      <c r="T432" s="81"/>
      <c r="U432" s="81"/>
    </row>
    <row r="433" spans="1:21" ht="90" outlineLevel="6" x14ac:dyDescent="0.25">
      <c r="A433" s="101">
        <f t="shared" si="209"/>
        <v>423</v>
      </c>
      <c r="B433" s="103" t="s">
        <v>894</v>
      </c>
      <c r="C433" s="99" t="s">
        <v>854</v>
      </c>
      <c r="D433" s="99" t="s">
        <v>299</v>
      </c>
      <c r="E433" s="98" t="s">
        <v>226</v>
      </c>
      <c r="F433" s="99"/>
      <c r="G433" s="98" t="s">
        <v>530</v>
      </c>
      <c r="H433" s="100">
        <f>H434</f>
        <v>4968000</v>
      </c>
      <c r="I433" s="56">
        <f>I434</f>
        <v>4968000</v>
      </c>
      <c r="J433" s="56">
        <f>J434</f>
        <v>4968000</v>
      </c>
      <c r="K433" s="35"/>
      <c r="L433" s="35"/>
      <c r="M433" s="36"/>
      <c r="N433" s="37"/>
      <c r="Q433" s="76">
        <f t="shared" si="212"/>
        <v>14904000</v>
      </c>
      <c r="R433" s="80">
        <f t="shared" si="213"/>
        <v>0</v>
      </c>
      <c r="S433" s="81"/>
      <c r="T433" s="81"/>
      <c r="U433" s="81"/>
    </row>
    <row r="434" spans="1:21" ht="30" outlineLevel="6" x14ac:dyDescent="0.25">
      <c r="A434" s="101">
        <f t="shared" si="209"/>
        <v>424</v>
      </c>
      <c r="B434" s="98" t="s">
        <v>895</v>
      </c>
      <c r="C434" s="99" t="s">
        <v>854</v>
      </c>
      <c r="D434" s="99" t="s">
        <v>324</v>
      </c>
      <c r="E434" s="98" t="s">
        <v>226</v>
      </c>
      <c r="F434" s="99"/>
      <c r="G434" s="98" t="s">
        <v>530</v>
      </c>
      <c r="H434" s="100">
        <f>SUM(K434:N434)</f>
        <v>4968000</v>
      </c>
      <c r="I434" s="58">
        <v>4968000</v>
      </c>
      <c r="J434" s="58">
        <v>4968000</v>
      </c>
      <c r="K434" s="35">
        <v>4968000</v>
      </c>
      <c r="L434" s="35"/>
      <c r="M434" s="36"/>
      <c r="N434" s="38"/>
      <c r="Q434" s="76">
        <f t="shared" si="212"/>
        <v>14904000</v>
      </c>
      <c r="R434" s="80">
        <f t="shared" si="213"/>
        <v>0</v>
      </c>
      <c r="S434" s="81"/>
      <c r="T434" s="81"/>
      <c r="U434" s="81"/>
    </row>
    <row r="435" spans="1:21" ht="15" outlineLevel="6" x14ac:dyDescent="0.25">
      <c r="A435" s="101">
        <f t="shared" si="209"/>
        <v>425</v>
      </c>
      <c r="B435" s="98" t="s">
        <v>18</v>
      </c>
      <c r="C435" s="99" t="s">
        <v>854</v>
      </c>
      <c r="D435" s="99" t="s">
        <v>324</v>
      </c>
      <c r="E435" s="98"/>
      <c r="F435" s="99" t="s">
        <v>19</v>
      </c>
      <c r="G435" s="98"/>
      <c r="H435" s="100">
        <f>H434</f>
        <v>4968000</v>
      </c>
      <c r="I435" s="56">
        <f t="shared" ref="I435:J435" si="232">I434</f>
        <v>4968000</v>
      </c>
      <c r="J435" s="56">
        <f t="shared" si="232"/>
        <v>4968000</v>
      </c>
      <c r="K435" s="35"/>
      <c r="L435" s="35"/>
      <c r="M435" s="36"/>
      <c r="N435" s="38"/>
      <c r="Q435" s="76">
        <f t="shared" si="212"/>
        <v>14904000</v>
      </c>
      <c r="R435" s="80">
        <f t="shared" si="213"/>
        <v>0</v>
      </c>
      <c r="S435" s="81"/>
      <c r="T435" s="81"/>
      <c r="U435" s="81"/>
    </row>
    <row r="436" spans="1:21" ht="60" outlineLevel="6" x14ac:dyDescent="0.25">
      <c r="A436" s="101">
        <f t="shared" si="209"/>
        <v>426</v>
      </c>
      <c r="B436" s="98" t="s">
        <v>29</v>
      </c>
      <c r="C436" s="99" t="s">
        <v>854</v>
      </c>
      <c r="D436" s="99" t="s">
        <v>324</v>
      </c>
      <c r="E436" s="98"/>
      <c r="F436" s="99" t="s">
        <v>30</v>
      </c>
      <c r="G436" s="98"/>
      <c r="H436" s="100">
        <f>H434</f>
        <v>4968000</v>
      </c>
      <c r="I436" s="56">
        <f t="shared" ref="I436:J436" si="233">I434</f>
        <v>4968000</v>
      </c>
      <c r="J436" s="56">
        <f t="shared" si="233"/>
        <v>4968000</v>
      </c>
      <c r="K436" s="35"/>
      <c r="L436" s="35"/>
      <c r="M436" s="36"/>
      <c r="N436" s="38"/>
      <c r="Q436" s="76">
        <f t="shared" si="212"/>
        <v>14904000</v>
      </c>
      <c r="R436" s="80">
        <f t="shared" si="213"/>
        <v>0</v>
      </c>
      <c r="S436" s="81"/>
      <c r="T436" s="81"/>
      <c r="U436" s="81"/>
    </row>
    <row r="437" spans="1:21" ht="45" outlineLevel="7" x14ac:dyDescent="0.25">
      <c r="A437" s="101">
        <f t="shared" si="209"/>
        <v>427</v>
      </c>
      <c r="B437" s="98" t="s">
        <v>896</v>
      </c>
      <c r="C437" s="99" t="s">
        <v>854</v>
      </c>
      <c r="D437" s="99" t="s">
        <v>423</v>
      </c>
      <c r="E437" s="98" t="s">
        <v>226</v>
      </c>
      <c r="F437" s="99"/>
      <c r="G437" s="98" t="s">
        <v>530</v>
      </c>
      <c r="H437" s="100">
        <f>H438</f>
        <v>355000</v>
      </c>
      <c r="I437" s="70">
        <f>I438</f>
        <v>355000</v>
      </c>
      <c r="J437" s="56">
        <f>J438</f>
        <v>355000</v>
      </c>
      <c r="K437" s="35"/>
      <c r="L437" s="35"/>
      <c r="M437" s="36"/>
      <c r="N437" s="38"/>
      <c r="Q437" s="76">
        <f t="shared" si="212"/>
        <v>1065000</v>
      </c>
      <c r="R437" s="80">
        <f t="shared" si="213"/>
        <v>0</v>
      </c>
      <c r="S437" s="81"/>
      <c r="T437" s="81"/>
      <c r="U437" s="81"/>
    </row>
    <row r="438" spans="1:21" ht="45" outlineLevel="4" x14ac:dyDescent="0.25">
      <c r="A438" s="101">
        <f t="shared" si="209"/>
        <v>428</v>
      </c>
      <c r="B438" s="98" t="s">
        <v>897</v>
      </c>
      <c r="C438" s="99" t="s">
        <v>854</v>
      </c>
      <c r="D438" s="99" t="s">
        <v>476</v>
      </c>
      <c r="E438" s="98" t="s">
        <v>226</v>
      </c>
      <c r="F438" s="99"/>
      <c r="G438" s="98" t="s">
        <v>530</v>
      </c>
      <c r="H438" s="100">
        <f>SUM(K438:N438)</f>
        <v>355000</v>
      </c>
      <c r="I438" s="58">
        <v>355000</v>
      </c>
      <c r="J438" s="58">
        <v>355000</v>
      </c>
      <c r="K438" s="35">
        <v>355000</v>
      </c>
      <c r="L438" s="35"/>
      <c r="M438" s="36"/>
      <c r="N438" s="38"/>
      <c r="Q438" s="76">
        <f t="shared" si="212"/>
        <v>1065000</v>
      </c>
      <c r="R438" s="80">
        <f t="shared" si="213"/>
        <v>0</v>
      </c>
      <c r="S438" s="81"/>
      <c r="T438" s="81"/>
      <c r="U438" s="81"/>
    </row>
    <row r="439" spans="1:21" ht="15" outlineLevel="4" x14ac:dyDescent="0.25">
      <c r="A439" s="101">
        <f t="shared" si="209"/>
        <v>429</v>
      </c>
      <c r="B439" s="98" t="s">
        <v>18</v>
      </c>
      <c r="C439" s="99" t="s">
        <v>854</v>
      </c>
      <c r="D439" s="99" t="s">
        <v>476</v>
      </c>
      <c r="E439" s="98"/>
      <c r="F439" s="99" t="s">
        <v>19</v>
      </c>
      <c r="G439" s="98"/>
      <c r="H439" s="100">
        <f>H438</f>
        <v>355000</v>
      </c>
      <c r="I439" s="56">
        <f t="shared" ref="I439:J439" si="234">I438</f>
        <v>355000</v>
      </c>
      <c r="J439" s="56">
        <f t="shared" si="234"/>
        <v>355000</v>
      </c>
      <c r="K439" s="35"/>
      <c r="L439" s="35"/>
      <c r="M439" s="36"/>
      <c r="N439" s="38"/>
      <c r="Q439" s="76">
        <f t="shared" si="212"/>
        <v>1065000</v>
      </c>
      <c r="R439" s="80">
        <f t="shared" si="213"/>
        <v>0</v>
      </c>
      <c r="S439" s="81"/>
      <c r="T439" s="81"/>
      <c r="U439" s="81"/>
    </row>
    <row r="440" spans="1:21" ht="60" outlineLevel="4" x14ac:dyDescent="0.25">
      <c r="A440" s="101">
        <f t="shared" si="209"/>
        <v>430</v>
      </c>
      <c r="B440" s="98" t="s">
        <v>29</v>
      </c>
      <c r="C440" s="99" t="s">
        <v>854</v>
      </c>
      <c r="D440" s="99" t="s">
        <v>476</v>
      </c>
      <c r="E440" s="98"/>
      <c r="F440" s="99" t="s">
        <v>30</v>
      </c>
      <c r="G440" s="98"/>
      <c r="H440" s="100">
        <f>H438</f>
        <v>355000</v>
      </c>
      <c r="I440" s="56">
        <f t="shared" ref="I440:J440" si="235">I438</f>
        <v>355000</v>
      </c>
      <c r="J440" s="56">
        <f t="shared" si="235"/>
        <v>355000</v>
      </c>
      <c r="K440" s="35"/>
      <c r="L440" s="35"/>
      <c r="M440" s="36"/>
      <c r="N440" s="38"/>
      <c r="Q440" s="76">
        <f t="shared" si="212"/>
        <v>1065000</v>
      </c>
      <c r="R440" s="80">
        <f t="shared" si="213"/>
        <v>0</v>
      </c>
      <c r="S440" s="81"/>
      <c r="T440" s="81"/>
      <c r="U440" s="81"/>
    </row>
    <row r="441" spans="1:21" ht="135" outlineLevel="5" x14ac:dyDescent="0.25">
      <c r="A441" s="101">
        <f t="shared" si="209"/>
        <v>431</v>
      </c>
      <c r="B441" s="103" t="s">
        <v>962</v>
      </c>
      <c r="C441" s="99" t="s">
        <v>855</v>
      </c>
      <c r="D441" s="99" t="s">
        <v>224</v>
      </c>
      <c r="E441" s="98" t="s">
        <v>226</v>
      </c>
      <c r="F441" s="99"/>
      <c r="G441" s="98" t="s">
        <v>530</v>
      </c>
      <c r="H441" s="100">
        <f>H443</f>
        <v>410000</v>
      </c>
      <c r="I441" s="64">
        <f>I443</f>
        <v>410000</v>
      </c>
      <c r="J441" s="64">
        <f>J443</f>
        <v>410000</v>
      </c>
      <c r="K441" s="35"/>
      <c r="L441" s="35"/>
      <c r="M441" s="36"/>
      <c r="N441" s="37"/>
      <c r="Q441" s="76">
        <f t="shared" si="212"/>
        <v>1230000</v>
      </c>
      <c r="R441" s="80">
        <f t="shared" si="213"/>
        <v>0</v>
      </c>
      <c r="S441" s="81"/>
      <c r="T441" s="81"/>
      <c r="U441" s="81"/>
    </row>
    <row r="442" spans="1:21" s="49" customFormat="1" ht="90" outlineLevel="6" x14ac:dyDescent="0.25">
      <c r="A442" s="101">
        <f t="shared" si="209"/>
        <v>432</v>
      </c>
      <c r="B442" s="103" t="s">
        <v>894</v>
      </c>
      <c r="C442" s="99" t="s">
        <v>855</v>
      </c>
      <c r="D442" s="99" t="s">
        <v>299</v>
      </c>
      <c r="E442" s="98" t="s">
        <v>226</v>
      </c>
      <c r="F442" s="99"/>
      <c r="G442" s="98" t="s">
        <v>530</v>
      </c>
      <c r="H442" s="100">
        <f>H443</f>
        <v>410000</v>
      </c>
      <c r="I442" s="56">
        <f>I443</f>
        <v>410000</v>
      </c>
      <c r="J442" s="56">
        <f>J443</f>
        <v>410000</v>
      </c>
      <c r="K442" s="35"/>
      <c r="L442" s="35"/>
      <c r="M442" s="36"/>
      <c r="N442" s="37"/>
      <c r="O442" s="36"/>
      <c r="P442" s="36"/>
      <c r="Q442" s="76">
        <f t="shared" si="212"/>
        <v>1230000</v>
      </c>
      <c r="R442" s="80">
        <f t="shared" si="213"/>
        <v>0</v>
      </c>
      <c r="S442" s="82"/>
      <c r="T442" s="82"/>
      <c r="U442" s="82"/>
    </row>
    <row r="443" spans="1:21" s="49" customFormat="1" ht="30" outlineLevel="6" x14ac:dyDescent="0.25">
      <c r="A443" s="101">
        <f t="shared" si="209"/>
        <v>433</v>
      </c>
      <c r="B443" s="98" t="s">
        <v>895</v>
      </c>
      <c r="C443" s="99" t="s">
        <v>855</v>
      </c>
      <c r="D443" s="99" t="s">
        <v>324</v>
      </c>
      <c r="E443" s="98" t="s">
        <v>226</v>
      </c>
      <c r="F443" s="99"/>
      <c r="G443" s="98" t="s">
        <v>530</v>
      </c>
      <c r="H443" s="100">
        <f>SUM(K443:N443)</f>
        <v>410000</v>
      </c>
      <c r="I443" s="58">
        <v>410000</v>
      </c>
      <c r="J443" s="58">
        <v>410000</v>
      </c>
      <c r="K443" s="35">
        <v>410000</v>
      </c>
      <c r="L443" s="35"/>
      <c r="M443" s="36"/>
      <c r="N443" s="38"/>
      <c r="O443" s="36"/>
      <c r="P443" s="36"/>
      <c r="Q443" s="76">
        <f t="shared" si="212"/>
        <v>1230000</v>
      </c>
      <c r="R443" s="80">
        <f t="shared" si="213"/>
        <v>0</v>
      </c>
      <c r="S443" s="82"/>
      <c r="T443" s="82"/>
      <c r="U443" s="82"/>
    </row>
    <row r="444" spans="1:21" s="49" customFormat="1" ht="15" outlineLevel="6" x14ac:dyDescent="0.25">
      <c r="A444" s="101">
        <f t="shared" si="209"/>
        <v>434</v>
      </c>
      <c r="B444" s="98" t="s">
        <v>18</v>
      </c>
      <c r="C444" s="99" t="s">
        <v>855</v>
      </c>
      <c r="D444" s="99" t="s">
        <v>324</v>
      </c>
      <c r="E444" s="98"/>
      <c r="F444" s="99" t="s">
        <v>19</v>
      </c>
      <c r="G444" s="98"/>
      <c r="H444" s="100">
        <f>H443</f>
        <v>410000</v>
      </c>
      <c r="I444" s="56">
        <f t="shared" ref="I444:J444" si="236">I443</f>
        <v>410000</v>
      </c>
      <c r="J444" s="56">
        <f t="shared" si="236"/>
        <v>410000</v>
      </c>
      <c r="K444" s="35"/>
      <c r="L444" s="35"/>
      <c r="M444" s="36"/>
      <c r="N444" s="38"/>
      <c r="O444" s="36"/>
      <c r="P444" s="36"/>
      <c r="Q444" s="76">
        <f t="shared" si="212"/>
        <v>1230000</v>
      </c>
      <c r="R444" s="80">
        <f t="shared" si="213"/>
        <v>0</v>
      </c>
      <c r="S444" s="82"/>
      <c r="T444" s="82"/>
      <c r="U444" s="82"/>
    </row>
    <row r="445" spans="1:21" s="49" customFormat="1" ht="60" outlineLevel="6" x14ac:dyDescent="0.25">
      <c r="A445" s="101">
        <f t="shared" si="209"/>
        <v>435</v>
      </c>
      <c r="B445" s="98" t="s">
        <v>29</v>
      </c>
      <c r="C445" s="99" t="s">
        <v>855</v>
      </c>
      <c r="D445" s="99" t="s">
        <v>324</v>
      </c>
      <c r="E445" s="98"/>
      <c r="F445" s="99" t="s">
        <v>30</v>
      </c>
      <c r="G445" s="98"/>
      <c r="H445" s="100">
        <f>H443</f>
        <v>410000</v>
      </c>
      <c r="I445" s="56">
        <f t="shared" ref="I445:J445" si="237">I443</f>
        <v>410000</v>
      </c>
      <c r="J445" s="56">
        <f t="shared" si="237"/>
        <v>410000</v>
      </c>
      <c r="K445" s="35"/>
      <c r="L445" s="35"/>
      <c r="M445" s="36"/>
      <c r="N445" s="38"/>
      <c r="O445" s="36"/>
      <c r="P445" s="36"/>
      <c r="Q445" s="76">
        <f t="shared" si="212"/>
        <v>1230000</v>
      </c>
      <c r="R445" s="80">
        <f t="shared" si="213"/>
        <v>0</v>
      </c>
      <c r="S445" s="82"/>
      <c r="T445" s="82"/>
      <c r="U445" s="82"/>
    </row>
    <row r="446" spans="1:21" s="49" customFormat="1" ht="60" outlineLevel="7" x14ac:dyDescent="0.25">
      <c r="A446" s="101">
        <f t="shared" si="209"/>
        <v>436</v>
      </c>
      <c r="B446" s="98" t="s">
        <v>243</v>
      </c>
      <c r="C446" s="99" t="s">
        <v>851</v>
      </c>
      <c r="D446" s="99" t="s">
        <v>224</v>
      </c>
      <c r="E446" s="98" t="s">
        <v>226</v>
      </c>
      <c r="F446" s="99"/>
      <c r="G446" s="98" t="s">
        <v>51</v>
      </c>
      <c r="H446" s="100">
        <f>H447</f>
        <v>7245000</v>
      </c>
      <c r="I446" s="69">
        <f>I447</f>
        <v>7245000</v>
      </c>
      <c r="J446" s="64">
        <f>J447</f>
        <v>7245000</v>
      </c>
      <c r="K446" s="35">
        <f>SUM(K447:K455)</f>
        <v>7245000</v>
      </c>
      <c r="L446" s="35">
        <f t="shared" ref="L446:P446" si="238">SUM(L447:L455)</f>
        <v>0</v>
      </c>
      <c r="M446" s="35">
        <f t="shared" si="238"/>
        <v>0</v>
      </c>
      <c r="N446" s="35">
        <f t="shared" si="238"/>
        <v>0</v>
      </c>
      <c r="O446" s="35">
        <f t="shared" si="238"/>
        <v>0</v>
      </c>
      <c r="P446" s="35">
        <f t="shared" si="238"/>
        <v>0</v>
      </c>
      <c r="Q446" s="76">
        <f t="shared" si="212"/>
        <v>21735000</v>
      </c>
      <c r="R446" s="80">
        <f t="shared" si="213"/>
        <v>0</v>
      </c>
      <c r="S446" s="82"/>
      <c r="T446" s="82"/>
      <c r="U446" s="82"/>
    </row>
    <row r="447" spans="1:21" ht="90" outlineLevel="6" x14ac:dyDescent="0.25">
      <c r="A447" s="101">
        <f t="shared" si="209"/>
        <v>437</v>
      </c>
      <c r="B447" s="98" t="s">
        <v>244</v>
      </c>
      <c r="C447" s="99" t="s">
        <v>852</v>
      </c>
      <c r="D447" s="99" t="s">
        <v>224</v>
      </c>
      <c r="E447" s="98" t="s">
        <v>226</v>
      </c>
      <c r="F447" s="99"/>
      <c r="G447" s="98" t="s">
        <v>51</v>
      </c>
      <c r="H447" s="100">
        <f>H449+H453</f>
        <v>7245000</v>
      </c>
      <c r="I447" s="56">
        <f>I449+I453</f>
        <v>7245000</v>
      </c>
      <c r="J447" s="56">
        <f>J449+J453</f>
        <v>7245000</v>
      </c>
      <c r="K447" s="35"/>
      <c r="L447" s="35"/>
      <c r="M447" s="36"/>
      <c r="N447" s="37"/>
      <c r="Q447" s="76">
        <f t="shared" si="212"/>
        <v>21735000</v>
      </c>
      <c r="R447" s="80">
        <f t="shared" si="213"/>
        <v>0</v>
      </c>
      <c r="S447" s="81"/>
      <c r="T447" s="81"/>
      <c r="U447" s="81"/>
    </row>
    <row r="448" spans="1:21" ht="90" outlineLevel="6" x14ac:dyDescent="0.25">
      <c r="A448" s="101">
        <f t="shared" si="209"/>
        <v>438</v>
      </c>
      <c r="B448" s="98" t="s">
        <v>894</v>
      </c>
      <c r="C448" s="99" t="s">
        <v>852</v>
      </c>
      <c r="D448" s="99" t="s">
        <v>299</v>
      </c>
      <c r="E448" s="98" t="s">
        <v>226</v>
      </c>
      <c r="F448" s="99"/>
      <c r="G448" s="98" t="s">
        <v>51</v>
      </c>
      <c r="H448" s="100">
        <f>H449</f>
        <v>7003000</v>
      </c>
      <c r="I448" s="56">
        <f>I449</f>
        <v>7003000</v>
      </c>
      <c r="J448" s="56">
        <f>J449</f>
        <v>7003000</v>
      </c>
      <c r="K448" s="35"/>
      <c r="L448" s="35"/>
      <c r="M448" s="36"/>
      <c r="N448" s="37"/>
      <c r="Q448" s="76">
        <f t="shared" si="212"/>
        <v>21009000</v>
      </c>
      <c r="R448" s="80">
        <f t="shared" si="213"/>
        <v>0</v>
      </c>
      <c r="S448" s="81"/>
      <c r="T448" s="81"/>
      <c r="U448" s="81"/>
    </row>
    <row r="449" spans="1:21" ht="30" outlineLevel="6" x14ac:dyDescent="0.25">
      <c r="A449" s="101">
        <f t="shared" si="209"/>
        <v>439</v>
      </c>
      <c r="B449" s="98" t="s">
        <v>904</v>
      </c>
      <c r="C449" s="99" t="s">
        <v>852</v>
      </c>
      <c r="D449" s="99" t="s">
        <v>314</v>
      </c>
      <c r="E449" s="98" t="s">
        <v>226</v>
      </c>
      <c r="F449" s="99"/>
      <c r="G449" s="98" t="s">
        <v>51</v>
      </c>
      <c r="H449" s="100">
        <f>SUM(K449:N449)</f>
        <v>7003000</v>
      </c>
      <c r="I449" s="58">
        <v>7003000</v>
      </c>
      <c r="J449" s="58">
        <v>7003000</v>
      </c>
      <c r="K449" s="35">
        <v>7003000</v>
      </c>
      <c r="L449" s="35"/>
      <c r="M449" s="36"/>
      <c r="N449" s="38"/>
      <c r="Q449" s="76">
        <f t="shared" si="212"/>
        <v>21009000</v>
      </c>
      <c r="R449" s="80">
        <f t="shared" si="213"/>
        <v>0</v>
      </c>
      <c r="S449" s="81"/>
      <c r="T449" s="81"/>
      <c r="U449" s="81"/>
    </row>
    <row r="450" spans="1:21" ht="15" outlineLevel="6" x14ac:dyDescent="0.25">
      <c r="A450" s="101">
        <f t="shared" si="209"/>
        <v>440</v>
      </c>
      <c r="B450" s="98" t="s">
        <v>18</v>
      </c>
      <c r="C450" s="99" t="s">
        <v>852</v>
      </c>
      <c r="D450" s="99" t="s">
        <v>314</v>
      </c>
      <c r="E450" s="98"/>
      <c r="F450" s="99" t="s">
        <v>19</v>
      </c>
      <c r="G450" s="98"/>
      <c r="H450" s="100">
        <f>H449</f>
        <v>7003000</v>
      </c>
      <c r="I450" s="56">
        <f t="shared" ref="I450:J450" si="239">I449</f>
        <v>7003000</v>
      </c>
      <c r="J450" s="56">
        <f t="shared" si="239"/>
        <v>7003000</v>
      </c>
      <c r="K450" s="35"/>
      <c r="L450" s="35"/>
      <c r="M450" s="36"/>
      <c r="N450" s="38"/>
      <c r="Q450" s="76">
        <f t="shared" si="212"/>
        <v>21009000</v>
      </c>
      <c r="R450" s="80">
        <f t="shared" si="213"/>
        <v>0</v>
      </c>
      <c r="S450" s="81"/>
      <c r="T450" s="81"/>
      <c r="U450" s="81"/>
    </row>
    <row r="451" spans="1:21" ht="15" outlineLevel="6" x14ac:dyDescent="0.25">
      <c r="A451" s="101">
        <f t="shared" si="209"/>
        <v>441</v>
      </c>
      <c r="B451" s="98" t="s">
        <v>38</v>
      </c>
      <c r="C451" s="99" t="s">
        <v>852</v>
      </c>
      <c r="D451" s="99" t="s">
        <v>314</v>
      </c>
      <c r="E451" s="98"/>
      <c r="F451" s="99" t="s">
        <v>39</v>
      </c>
      <c r="G451" s="98"/>
      <c r="H451" s="100">
        <f>H449</f>
        <v>7003000</v>
      </c>
      <c r="I451" s="56">
        <f t="shared" ref="I451:J451" si="240">I449</f>
        <v>7003000</v>
      </c>
      <c r="J451" s="56">
        <f t="shared" si="240"/>
        <v>7003000</v>
      </c>
      <c r="K451" s="35"/>
      <c r="L451" s="35"/>
      <c r="M451" s="36"/>
      <c r="N451" s="38"/>
      <c r="Q451" s="76">
        <f t="shared" si="212"/>
        <v>21009000</v>
      </c>
      <c r="R451" s="80">
        <f t="shared" si="213"/>
        <v>0</v>
      </c>
      <c r="S451" s="81"/>
      <c r="T451" s="81"/>
      <c r="U451" s="81"/>
    </row>
    <row r="452" spans="1:21" ht="45" outlineLevel="6" x14ac:dyDescent="0.25">
      <c r="A452" s="101">
        <f t="shared" si="209"/>
        <v>442</v>
      </c>
      <c r="B452" s="98" t="s">
        <v>896</v>
      </c>
      <c r="C452" s="99" t="s">
        <v>852</v>
      </c>
      <c r="D452" s="99" t="s">
        <v>423</v>
      </c>
      <c r="E452" s="98" t="s">
        <v>226</v>
      </c>
      <c r="F452" s="99"/>
      <c r="G452" s="98" t="s">
        <v>51</v>
      </c>
      <c r="H452" s="100">
        <f>H453</f>
        <v>242000</v>
      </c>
      <c r="I452" s="56">
        <f>I453</f>
        <v>242000</v>
      </c>
      <c r="J452" s="56">
        <f>J453</f>
        <v>242000</v>
      </c>
      <c r="K452" s="35"/>
      <c r="L452" s="35"/>
      <c r="M452" s="36"/>
      <c r="N452" s="38"/>
      <c r="Q452" s="76">
        <f t="shared" si="212"/>
        <v>726000</v>
      </c>
      <c r="R452" s="80">
        <f t="shared" si="213"/>
        <v>0</v>
      </c>
      <c r="S452" s="81"/>
      <c r="T452" s="81"/>
      <c r="U452" s="81"/>
    </row>
    <row r="453" spans="1:21" ht="45" outlineLevel="7" x14ac:dyDescent="0.25">
      <c r="A453" s="101">
        <f t="shared" si="209"/>
        <v>443</v>
      </c>
      <c r="B453" s="98" t="s">
        <v>897</v>
      </c>
      <c r="C453" s="99" t="s">
        <v>852</v>
      </c>
      <c r="D453" s="99" t="s">
        <v>476</v>
      </c>
      <c r="E453" s="98" t="s">
        <v>226</v>
      </c>
      <c r="F453" s="99"/>
      <c r="G453" s="98" t="s">
        <v>51</v>
      </c>
      <c r="H453" s="100">
        <f>SUM(K453:N453)</f>
        <v>242000</v>
      </c>
      <c r="I453" s="57">
        <v>242000</v>
      </c>
      <c r="J453" s="58">
        <v>242000</v>
      </c>
      <c r="K453" s="35">
        <v>242000</v>
      </c>
      <c r="L453" s="35"/>
      <c r="M453" s="36"/>
      <c r="N453" s="38"/>
      <c r="Q453" s="76">
        <f t="shared" si="212"/>
        <v>726000</v>
      </c>
      <c r="R453" s="80">
        <f t="shared" si="213"/>
        <v>0</v>
      </c>
      <c r="S453" s="81"/>
      <c r="T453" s="81"/>
      <c r="U453" s="81"/>
    </row>
    <row r="454" spans="1:21" ht="15" outlineLevel="7" x14ac:dyDescent="0.25">
      <c r="A454" s="101">
        <f t="shared" si="209"/>
        <v>444</v>
      </c>
      <c r="B454" s="98" t="s">
        <v>18</v>
      </c>
      <c r="C454" s="99" t="s">
        <v>852</v>
      </c>
      <c r="D454" s="99" t="s">
        <v>476</v>
      </c>
      <c r="E454" s="98"/>
      <c r="F454" s="99" t="s">
        <v>19</v>
      </c>
      <c r="G454" s="98"/>
      <c r="H454" s="100">
        <f>H453</f>
        <v>242000</v>
      </c>
      <c r="I454" s="56">
        <f t="shared" ref="I454:J454" si="241">I453</f>
        <v>242000</v>
      </c>
      <c r="J454" s="56">
        <f t="shared" si="241"/>
        <v>242000</v>
      </c>
      <c r="K454" s="35"/>
      <c r="L454" s="35"/>
      <c r="M454" s="36"/>
      <c r="N454" s="38"/>
      <c r="Q454" s="76">
        <f t="shared" si="212"/>
        <v>726000</v>
      </c>
      <c r="R454" s="80">
        <f t="shared" si="213"/>
        <v>0</v>
      </c>
      <c r="S454" s="81"/>
      <c r="T454" s="81"/>
      <c r="U454" s="81"/>
    </row>
    <row r="455" spans="1:21" ht="15" outlineLevel="7" x14ac:dyDescent="0.25">
      <c r="A455" s="101">
        <f t="shared" si="209"/>
        <v>445</v>
      </c>
      <c r="B455" s="98" t="s">
        <v>38</v>
      </c>
      <c r="C455" s="99" t="s">
        <v>852</v>
      </c>
      <c r="D455" s="99" t="s">
        <v>476</v>
      </c>
      <c r="E455" s="98"/>
      <c r="F455" s="99" t="s">
        <v>39</v>
      </c>
      <c r="G455" s="98"/>
      <c r="H455" s="100">
        <f>H453</f>
        <v>242000</v>
      </c>
      <c r="I455" s="56">
        <f t="shared" ref="I455:J455" si="242">I453</f>
        <v>242000</v>
      </c>
      <c r="J455" s="56">
        <f t="shared" si="242"/>
        <v>242000</v>
      </c>
      <c r="K455" s="35"/>
      <c r="L455" s="35"/>
      <c r="M455" s="36"/>
      <c r="N455" s="38"/>
      <c r="Q455" s="76">
        <f t="shared" si="212"/>
        <v>726000</v>
      </c>
      <c r="R455" s="80">
        <f t="shared" si="213"/>
        <v>0</v>
      </c>
      <c r="S455" s="81"/>
      <c r="T455" s="81"/>
      <c r="U455" s="81"/>
    </row>
    <row r="456" spans="1:21" ht="45" outlineLevel="4" x14ac:dyDescent="0.2">
      <c r="A456" s="101">
        <f t="shared" si="209"/>
        <v>446</v>
      </c>
      <c r="B456" s="98" t="s">
        <v>247</v>
      </c>
      <c r="C456" s="99" t="s">
        <v>861</v>
      </c>
      <c r="D456" s="99" t="s">
        <v>224</v>
      </c>
      <c r="E456" s="98" t="s">
        <v>226</v>
      </c>
      <c r="F456" s="99"/>
      <c r="G456" s="98" t="s">
        <v>51</v>
      </c>
      <c r="H456" s="100">
        <f>H457+H463+H469</f>
        <v>515000</v>
      </c>
      <c r="I456" s="56">
        <f t="shared" ref="I456:J456" si="243">I457+I463+I469</f>
        <v>515000</v>
      </c>
      <c r="J456" s="56">
        <f t="shared" si="243"/>
        <v>515000</v>
      </c>
      <c r="K456" s="35">
        <f>K457+K463+K469</f>
        <v>515000</v>
      </c>
      <c r="L456" s="35">
        <f t="shared" ref="L456:P456" si="244">L457+L463+L469</f>
        <v>0</v>
      </c>
      <c r="M456" s="35">
        <f t="shared" si="244"/>
        <v>0</v>
      </c>
      <c r="N456" s="35">
        <f t="shared" si="244"/>
        <v>0</v>
      </c>
      <c r="O456" s="35">
        <f t="shared" si="244"/>
        <v>0</v>
      </c>
      <c r="P456" s="35">
        <f t="shared" si="244"/>
        <v>0</v>
      </c>
      <c r="Q456" s="76">
        <f t="shared" si="212"/>
        <v>1545000</v>
      </c>
      <c r="R456" s="35">
        <f t="shared" ref="R456:U456" si="245">SUM(R457:R484)</f>
        <v>0</v>
      </c>
      <c r="S456" s="35">
        <f t="shared" si="245"/>
        <v>0</v>
      </c>
      <c r="T456" s="35">
        <f t="shared" si="245"/>
        <v>0</v>
      </c>
      <c r="U456" s="35">
        <f t="shared" si="245"/>
        <v>0</v>
      </c>
    </row>
    <row r="457" spans="1:21" ht="90" outlineLevel="5" x14ac:dyDescent="0.25">
      <c r="A457" s="101">
        <f t="shared" si="209"/>
        <v>447</v>
      </c>
      <c r="B457" s="98" t="s">
        <v>248</v>
      </c>
      <c r="C457" s="99" t="s">
        <v>862</v>
      </c>
      <c r="D457" s="99" t="s">
        <v>224</v>
      </c>
      <c r="E457" s="98" t="s">
        <v>226</v>
      </c>
      <c r="F457" s="99"/>
      <c r="G457" s="98" t="s">
        <v>51</v>
      </c>
      <c r="H457" s="100">
        <f>H458</f>
        <v>5000</v>
      </c>
      <c r="I457" s="64">
        <f>I458</f>
        <v>5000</v>
      </c>
      <c r="J457" s="64">
        <f>J458</f>
        <v>5000</v>
      </c>
      <c r="K457" s="35">
        <f>SUM(K458:K462)</f>
        <v>5000</v>
      </c>
      <c r="L457" s="35">
        <f t="shared" ref="L457:P457" si="246">SUM(L458:L462)</f>
        <v>0</v>
      </c>
      <c r="M457" s="35">
        <f t="shared" si="246"/>
        <v>0</v>
      </c>
      <c r="N457" s="35">
        <f t="shared" si="246"/>
        <v>0</v>
      </c>
      <c r="O457" s="35">
        <f t="shared" si="246"/>
        <v>0</v>
      </c>
      <c r="P457" s="35">
        <f t="shared" si="246"/>
        <v>0</v>
      </c>
      <c r="Q457" s="76">
        <f t="shared" si="212"/>
        <v>15000</v>
      </c>
      <c r="R457" s="80">
        <f t="shared" si="213"/>
        <v>0</v>
      </c>
      <c r="S457" s="81"/>
      <c r="T457" s="81"/>
      <c r="U457" s="81"/>
    </row>
    <row r="458" spans="1:21" ht="120" outlineLevel="6" x14ac:dyDescent="0.25">
      <c r="A458" s="101">
        <f t="shared" si="209"/>
        <v>448</v>
      </c>
      <c r="B458" s="103" t="s">
        <v>249</v>
      </c>
      <c r="C458" s="99" t="s">
        <v>863</v>
      </c>
      <c r="D458" s="99" t="s">
        <v>224</v>
      </c>
      <c r="E458" s="98" t="s">
        <v>226</v>
      </c>
      <c r="F458" s="99"/>
      <c r="G458" s="98" t="s">
        <v>51</v>
      </c>
      <c r="H458" s="100">
        <f>H460</f>
        <v>5000</v>
      </c>
      <c r="I458" s="64">
        <f>I460</f>
        <v>5000</v>
      </c>
      <c r="J458" s="64">
        <f>J460</f>
        <v>5000</v>
      </c>
      <c r="K458" s="35"/>
      <c r="L458" s="35"/>
      <c r="M458" s="36"/>
      <c r="N458" s="37"/>
      <c r="Q458" s="76">
        <f t="shared" si="212"/>
        <v>15000</v>
      </c>
      <c r="R458" s="80">
        <f t="shared" si="213"/>
        <v>0</v>
      </c>
      <c r="S458" s="81"/>
      <c r="T458" s="81"/>
      <c r="U458" s="81"/>
    </row>
    <row r="459" spans="1:21" ht="45" outlineLevel="6" x14ac:dyDescent="0.25">
      <c r="A459" s="101">
        <f t="shared" si="209"/>
        <v>449</v>
      </c>
      <c r="B459" s="103" t="s">
        <v>896</v>
      </c>
      <c r="C459" s="99" t="s">
        <v>863</v>
      </c>
      <c r="D459" s="99" t="s">
        <v>423</v>
      </c>
      <c r="E459" s="98" t="s">
        <v>226</v>
      </c>
      <c r="F459" s="99"/>
      <c r="G459" s="98" t="s">
        <v>51</v>
      </c>
      <c r="H459" s="100">
        <f>H460</f>
        <v>5000</v>
      </c>
      <c r="I459" s="56">
        <f>I460</f>
        <v>5000</v>
      </c>
      <c r="J459" s="56">
        <f>J460</f>
        <v>5000</v>
      </c>
      <c r="K459" s="35"/>
      <c r="L459" s="35"/>
      <c r="M459" s="36"/>
      <c r="N459" s="37"/>
      <c r="Q459" s="76">
        <f t="shared" si="212"/>
        <v>15000</v>
      </c>
      <c r="R459" s="80">
        <f t="shared" si="213"/>
        <v>0</v>
      </c>
      <c r="S459" s="81"/>
      <c r="T459" s="81"/>
      <c r="U459" s="81"/>
    </row>
    <row r="460" spans="1:21" ht="45" outlineLevel="7" x14ac:dyDescent="0.25">
      <c r="A460" s="101">
        <f t="shared" si="209"/>
        <v>450</v>
      </c>
      <c r="B460" s="98" t="s">
        <v>897</v>
      </c>
      <c r="C460" s="99" t="s">
        <v>863</v>
      </c>
      <c r="D460" s="99" t="s">
        <v>476</v>
      </c>
      <c r="E460" s="98" t="s">
        <v>226</v>
      </c>
      <c r="F460" s="99"/>
      <c r="G460" s="98" t="s">
        <v>51</v>
      </c>
      <c r="H460" s="100">
        <f>SUM(K460:N460)</f>
        <v>5000</v>
      </c>
      <c r="I460" s="57">
        <v>5000</v>
      </c>
      <c r="J460" s="58">
        <v>5000</v>
      </c>
      <c r="K460" s="35">
        <v>5000</v>
      </c>
      <c r="L460" s="35"/>
      <c r="M460" s="36"/>
      <c r="N460" s="38"/>
      <c r="Q460" s="76">
        <f t="shared" si="212"/>
        <v>15000</v>
      </c>
      <c r="R460" s="80">
        <f t="shared" si="213"/>
        <v>0</v>
      </c>
      <c r="S460" s="81"/>
      <c r="T460" s="81"/>
      <c r="U460" s="81"/>
    </row>
    <row r="461" spans="1:21" ht="15" outlineLevel="7" x14ac:dyDescent="0.25">
      <c r="A461" s="101">
        <f t="shared" ref="A461:A524" si="247">A460+1</f>
        <v>451</v>
      </c>
      <c r="B461" s="98" t="s">
        <v>18</v>
      </c>
      <c r="C461" s="99" t="s">
        <v>863</v>
      </c>
      <c r="D461" s="99" t="s">
        <v>476</v>
      </c>
      <c r="E461" s="98"/>
      <c r="F461" s="99" t="s">
        <v>19</v>
      </c>
      <c r="G461" s="98"/>
      <c r="H461" s="100">
        <f>H460</f>
        <v>5000</v>
      </c>
      <c r="I461" s="56">
        <f t="shared" ref="I461:J461" si="248">I460</f>
        <v>5000</v>
      </c>
      <c r="J461" s="56">
        <f t="shared" si="248"/>
        <v>5000</v>
      </c>
      <c r="K461" s="35"/>
      <c r="L461" s="35"/>
      <c r="M461" s="36"/>
      <c r="N461" s="38"/>
      <c r="Q461" s="76">
        <f t="shared" si="212"/>
        <v>15000</v>
      </c>
      <c r="R461" s="80">
        <f t="shared" si="213"/>
        <v>0</v>
      </c>
      <c r="S461" s="81"/>
      <c r="T461" s="81"/>
      <c r="U461" s="81"/>
    </row>
    <row r="462" spans="1:21" ht="15" outlineLevel="7" x14ac:dyDescent="0.25">
      <c r="A462" s="101">
        <f t="shared" si="247"/>
        <v>452</v>
      </c>
      <c r="B462" s="98" t="s">
        <v>38</v>
      </c>
      <c r="C462" s="99" t="s">
        <v>863</v>
      </c>
      <c r="D462" s="99" t="s">
        <v>476</v>
      </c>
      <c r="E462" s="98"/>
      <c r="F462" s="99" t="s">
        <v>39</v>
      </c>
      <c r="G462" s="98"/>
      <c r="H462" s="100">
        <f>H460</f>
        <v>5000</v>
      </c>
      <c r="I462" s="56">
        <f t="shared" ref="I462:J462" si="249">I460</f>
        <v>5000</v>
      </c>
      <c r="J462" s="56">
        <f t="shared" si="249"/>
        <v>5000</v>
      </c>
      <c r="K462" s="35"/>
      <c r="L462" s="35"/>
      <c r="M462" s="36"/>
      <c r="N462" s="38"/>
      <c r="Q462" s="76">
        <f t="shared" si="212"/>
        <v>15000</v>
      </c>
      <c r="R462" s="80">
        <f t="shared" si="213"/>
        <v>0</v>
      </c>
      <c r="S462" s="81"/>
      <c r="T462" s="81"/>
      <c r="U462" s="81"/>
    </row>
    <row r="463" spans="1:21" ht="75" outlineLevel="7" x14ac:dyDescent="0.25">
      <c r="A463" s="101">
        <f t="shared" si="247"/>
        <v>453</v>
      </c>
      <c r="B463" s="98" t="s">
        <v>250</v>
      </c>
      <c r="C463" s="99" t="s">
        <v>864</v>
      </c>
      <c r="D463" s="99" t="s">
        <v>224</v>
      </c>
      <c r="E463" s="98" t="s">
        <v>226</v>
      </c>
      <c r="F463" s="99"/>
      <c r="G463" s="98" t="s">
        <v>51</v>
      </c>
      <c r="H463" s="100">
        <f>H464</f>
        <v>5000</v>
      </c>
      <c r="I463" s="64">
        <f>I464</f>
        <v>5000</v>
      </c>
      <c r="J463" s="64">
        <f>J464</f>
        <v>5000</v>
      </c>
      <c r="K463" s="35">
        <f>SUM(K464:K468)</f>
        <v>5000</v>
      </c>
      <c r="L463" s="35">
        <f t="shared" ref="L463:P463" si="250">SUM(L464:L468)</f>
        <v>0</v>
      </c>
      <c r="M463" s="35">
        <f t="shared" si="250"/>
        <v>0</v>
      </c>
      <c r="N463" s="35">
        <f t="shared" si="250"/>
        <v>0</v>
      </c>
      <c r="O463" s="35">
        <f t="shared" si="250"/>
        <v>0</v>
      </c>
      <c r="P463" s="35">
        <f t="shared" si="250"/>
        <v>0</v>
      </c>
      <c r="Q463" s="76">
        <f t="shared" si="212"/>
        <v>15000</v>
      </c>
      <c r="R463" s="80">
        <f t="shared" si="213"/>
        <v>0</v>
      </c>
      <c r="S463" s="81"/>
      <c r="T463" s="81"/>
      <c r="U463" s="81"/>
    </row>
    <row r="464" spans="1:21" ht="90" outlineLevel="7" x14ac:dyDescent="0.25">
      <c r="A464" s="101">
        <f t="shared" si="247"/>
        <v>454</v>
      </c>
      <c r="B464" s="98" t="s">
        <v>251</v>
      </c>
      <c r="C464" s="99" t="s">
        <v>865</v>
      </c>
      <c r="D464" s="99" t="s">
        <v>224</v>
      </c>
      <c r="E464" s="98" t="s">
        <v>226</v>
      </c>
      <c r="F464" s="99"/>
      <c r="G464" s="98" t="s">
        <v>51</v>
      </c>
      <c r="H464" s="100">
        <f>H466</f>
        <v>5000</v>
      </c>
      <c r="I464" s="69">
        <f>I466</f>
        <v>5000</v>
      </c>
      <c r="J464" s="64">
        <f>J466</f>
        <v>5000</v>
      </c>
      <c r="K464" s="35"/>
      <c r="L464" s="35"/>
      <c r="M464" s="36"/>
      <c r="N464" s="37"/>
      <c r="Q464" s="76">
        <f t="shared" si="212"/>
        <v>15000</v>
      </c>
      <c r="R464" s="80">
        <f t="shared" si="213"/>
        <v>0</v>
      </c>
      <c r="S464" s="81"/>
      <c r="T464" s="81"/>
      <c r="U464" s="81"/>
    </row>
    <row r="465" spans="1:21" ht="45" outlineLevel="5" x14ac:dyDescent="0.25">
      <c r="A465" s="101">
        <f t="shared" si="247"/>
        <v>455</v>
      </c>
      <c r="B465" s="98" t="s">
        <v>896</v>
      </c>
      <c r="C465" s="99" t="s">
        <v>865</v>
      </c>
      <c r="D465" s="99" t="s">
        <v>423</v>
      </c>
      <c r="E465" s="98" t="s">
        <v>226</v>
      </c>
      <c r="F465" s="99"/>
      <c r="G465" s="98" t="s">
        <v>51</v>
      </c>
      <c r="H465" s="100">
        <f>H466</f>
        <v>5000</v>
      </c>
      <c r="I465" s="56">
        <f>I466</f>
        <v>5000</v>
      </c>
      <c r="J465" s="56">
        <f>J466</f>
        <v>5000</v>
      </c>
      <c r="K465" s="35"/>
      <c r="L465" s="35"/>
      <c r="M465" s="36"/>
      <c r="N465" s="37"/>
      <c r="Q465" s="76">
        <f t="shared" ref="Q465:Q528" si="251">H465+I465+J465</f>
        <v>15000</v>
      </c>
      <c r="R465" s="80">
        <f t="shared" ref="R465:R528" si="252">SUM(S465:U465)</f>
        <v>0</v>
      </c>
      <c r="S465" s="81"/>
      <c r="T465" s="81"/>
      <c r="U465" s="81"/>
    </row>
    <row r="466" spans="1:21" ht="45" outlineLevel="6" x14ac:dyDescent="0.25">
      <c r="A466" s="101">
        <f t="shared" si="247"/>
        <v>456</v>
      </c>
      <c r="B466" s="98" t="s">
        <v>897</v>
      </c>
      <c r="C466" s="99" t="s">
        <v>865</v>
      </c>
      <c r="D466" s="99" t="s">
        <v>476</v>
      </c>
      <c r="E466" s="98" t="s">
        <v>226</v>
      </c>
      <c r="F466" s="99"/>
      <c r="G466" s="98" t="s">
        <v>51</v>
      </c>
      <c r="H466" s="100">
        <f>SUM(K466:N466)</f>
        <v>5000</v>
      </c>
      <c r="I466" s="58">
        <v>5000</v>
      </c>
      <c r="J466" s="58">
        <v>5000</v>
      </c>
      <c r="K466" s="35">
        <v>5000</v>
      </c>
      <c r="L466" s="35"/>
      <c r="M466" s="36"/>
      <c r="N466" s="38"/>
      <c r="Q466" s="76">
        <f t="shared" si="251"/>
        <v>15000</v>
      </c>
      <c r="R466" s="80">
        <f t="shared" si="252"/>
        <v>0</v>
      </c>
      <c r="S466" s="81"/>
      <c r="T466" s="81"/>
      <c r="U466" s="81"/>
    </row>
    <row r="467" spans="1:21" ht="15" outlineLevel="6" x14ac:dyDescent="0.25">
      <c r="A467" s="101">
        <f t="shared" si="247"/>
        <v>457</v>
      </c>
      <c r="B467" s="98" t="s">
        <v>18</v>
      </c>
      <c r="C467" s="99" t="s">
        <v>865</v>
      </c>
      <c r="D467" s="99" t="s">
        <v>476</v>
      </c>
      <c r="E467" s="98"/>
      <c r="F467" s="99" t="s">
        <v>19</v>
      </c>
      <c r="G467" s="98"/>
      <c r="H467" s="100">
        <f>H466</f>
        <v>5000</v>
      </c>
      <c r="I467" s="56">
        <f t="shared" ref="I467:J467" si="253">I466</f>
        <v>5000</v>
      </c>
      <c r="J467" s="56">
        <f t="shared" si="253"/>
        <v>5000</v>
      </c>
      <c r="K467" s="35"/>
      <c r="L467" s="35"/>
      <c r="M467" s="36"/>
      <c r="N467" s="38"/>
      <c r="Q467" s="76">
        <f t="shared" si="251"/>
        <v>15000</v>
      </c>
      <c r="R467" s="80">
        <f t="shared" si="252"/>
        <v>0</v>
      </c>
      <c r="S467" s="81"/>
      <c r="T467" s="81"/>
      <c r="U467" s="81"/>
    </row>
    <row r="468" spans="1:21" ht="15" outlineLevel="6" x14ac:dyDescent="0.25">
      <c r="A468" s="101">
        <f t="shared" si="247"/>
        <v>458</v>
      </c>
      <c r="B468" s="98" t="s">
        <v>38</v>
      </c>
      <c r="C468" s="99" t="s">
        <v>865</v>
      </c>
      <c r="D468" s="99" t="s">
        <v>476</v>
      </c>
      <c r="E468" s="98"/>
      <c r="F468" s="99" t="s">
        <v>39</v>
      </c>
      <c r="G468" s="98"/>
      <c r="H468" s="100">
        <f>H466</f>
        <v>5000</v>
      </c>
      <c r="I468" s="56">
        <f t="shared" ref="I468:J468" si="254">I466</f>
        <v>5000</v>
      </c>
      <c r="J468" s="56">
        <f t="shared" si="254"/>
        <v>5000</v>
      </c>
      <c r="K468" s="35"/>
      <c r="L468" s="35"/>
      <c r="M468" s="36"/>
      <c r="N468" s="38"/>
      <c r="Q468" s="76">
        <f t="shared" si="251"/>
        <v>15000</v>
      </c>
      <c r="R468" s="80">
        <f t="shared" si="252"/>
        <v>0</v>
      </c>
      <c r="S468" s="81"/>
      <c r="T468" s="81"/>
      <c r="U468" s="81"/>
    </row>
    <row r="469" spans="1:21" ht="75" outlineLevel="6" x14ac:dyDescent="0.25">
      <c r="A469" s="101">
        <f t="shared" si="247"/>
        <v>459</v>
      </c>
      <c r="B469" s="98" t="s">
        <v>252</v>
      </c>
      <c r="C469" s="99" t="s">
        <v>866</v>
      </c>
      <c r="D469" s="99" t="s">
        <v>224</v>
      </c>
      <c r="E469" s="98" t="s">
        <v>226</v>
      </c>
      <c r="F469" s="99"/>
      <c r="G469" s="98" t="s">
        <v>51</v>
      </c>
      <c r="H469" s="100">
        <f>H470+H475+H480</f>
        <v>505000</v>
      </c>
      <c r="I469" s="64">
        <f>I470+I475+I480</f>
        <v>505000</v>
      </c>
      <c r="J469" s="64">
        <f>J470+J475+J480</f>
        <v>505000</v>
      </c>
      <c r="K469" s="35">
        <f>SUM(K470:K484)</f>
        <v>505000</v>
      </c>
      <c r="L469" s="35">
        <f t="shared" ref="L469:P469" si="255">SUM(L470:L484)</f>
        <v>0</v>
      </c>
      <c r="M469" s="35">
        <f t="shared" si="255"/>
        <v>0</v>
      </c>
      <c r="N469" s="35">
        <f t="shared" si="255"/>
        <v>0</v>
      </c>
      <c r="O469" s="35">
        <f t="shared" si="255"/>
        <v>0</v>
      </c>
      <c r="P469" s="35">
        <f t="shared" si="255"/>
        <v>0</v>
      </c>
      <c r="Q469" s="76">
        <f t="shared" si="251"/>
        <v>1515000</v>
      </c>
      <c r="R469" s="80">
        <f t="shared" si="252"/>
        <v>0</v>
      </c>
      <c r="S469" s="81"/>
      <c r="T469" s="81"/>
      <c r="U469" s="81"/>
    </row>
    <row r="470" spans="1:21" ht="105" outlineLevel="7" x14ac:dyDescent="0.25">
      <c r="A470" s="101">
        <f t="shared" si="247"/>
        <v>460</v>
      </c>
      <c r="B470" s="98" t="s">
        <v>253</v>
      </c>
      <c r="C470" s="99" t="s">
        <v>867</v>
      </c>
      <c r="D470" s="99" t="s">
        <v>224</v>
      </c>
      <c r="E470" s="98" t="s">
        <v>226</v>
      </c>
      <c r="F470" s="99"/>
      <c r="G470" s="98" t="s">
        <v>51</v>
      </c>
      <c r="H470" s="100">
        <f>H472</f>
        <v>50000</v>
      </c>
      <c r="I470" s="69">
        <f>I472</f>
        <v>50000</v>
      </c>
      <c r="J470" s="64">
        <f>J472</f>
        <v>50000</v>
      </c>
      <c r="K470" s="35"/>
      <c r="L470" s="35"/>
      <c r="M470" s="36"/>
      <c r="N470" s="37"/>
      <c r="Q470" s="76">
        <f t="shared" si="251"/>
        <v>150000</v>
      </c>
      <c r="R470" s="80">
        <f t="shared" si="252"/>
        <v>0</v>
      </c>
      <c r="S470" s="81"/>
      <c r="T470" s="81"/>
      <c r="U470" s="81"/>
    </row>
    <row r="471" spans="1:21" ht="45" outlineLevel="7" x14ac:dyDescent="0.25">
      <c r="A471" s="101">
        <f t="shared" si="247"/>
        <v>461</v>
      </c>
      <c r="B471" s="98" t="s">
        <v>896</v>
      </c>
      <c r="C471" s="99" t="s">
        <v>867</v>
      </c>
      <c r="D471" s="99" t="s">
        <v>423</v>
      </c>
      <c r="E471" s="98" t="s">
        <v>226</v>
      </c>
      <c r="F471" s="99"/>
      <c r="G471" s="98" t="s">
        <v>51</v>
      </c>
      <c r="H471" s="100">
        <f>H472</f>
        <v>50000</v>
      </c>
      <c r="I471" s="56">
        <f>I472</f>
        <v>50000</v>
      </c>
      <c r="J471" s="56">
        <f>J472</f>
        <v>50000</v>
      </c>
      <c r="K471" s="35"/>
      <c r="L471" s="35"/>
      <c r="M471" s="36"/>
      <c r="N471" s="37"/>
      <c r="Q471" s="76">
        <f t="shared" si="251"/>
        <v>150000</v>
      </c>
      <c r="R471" s="80">
        <f t="shared" si="252"/>
        <v>0</v>
      </c>
      <c r="S471" s="81"/>
      <c r="T471" s="81"/>
      <c r="U471" s="81"/>
    </row>
    <row r="472" spans="1:21" ht="45" outlineLevel="7" x14ac:dyDescent="0.25">
      <c r="A472" s="101">
        <f t="shared" si="247"/>
        <v>462</v>
      </c>
      <c r="B472" s="98" t="s">
        <v>897</v>
      </c>
      <c r="C472" s="99" t="s">
        <v>867</v>
      </c>
      <c r="D472" s="99" t="s">
        <v>476</v>
      </c>
      <c r="E472" s="98" t="s">
        <v>226</v>
      </c>
      <c r="F472" s="99"/>
      <c r="G472" s="98" t="s">
        <v>51</v>
      </c>
      <c r="H472" s="100">
        <f>SUM(K472:N472)</f>
        <v>50000</v>
      </c>
      <c r="I472" s="57">
        <v>50000</v>
      </c>
      <c r="J472" s="58">
        <v>50000</v>
      </c>
      <c r="K472" s="35">
        <v>50000</v>
      </c>
      <c r="L472" s="35"/>
      <c r="M472" s="36"/>
      <c r="N472" s="38"/>
      <c r="Q472" s="76">
        <f t="shared" si="251"/>
        <v>150000</v>
      </c>
      <c r="R472" s="80">
        <f t="shared" si="252"/>
        <v>0</v>
      </c>
      <c r="S472" s="81"/>
      <c r="T472" s="81"/>
      <c r="U472" s="81"/>
    </row>
    <row r="473" spans="1:21" ht="15" outlineLevel="7" x14ac:dyDescent="0.25">
      <c r="A473" s="101">
        <f t="shared" si="247"/>
        <v>463</v>
      </c>
      <c r="B473" s="98" t="s">
        <v>18</v>
      </c>
      <c r="C473" s="99" t="s">
        <v>867</v>
      </c>
      <c r="D473" s="99" t="s">
        <v>476</v>
      </c>
      <c r="E473" s="98"/>
      <c r="F473" s="99" t="s">
        <v>19</v>
      </c>
      <c r="G473" s="98"/>
      <c r="H473" s="100">
        <f>H472</f>
        <v>50000</v>
      </c>
      <c r="I473" s="56">
        <f t="shared" ref="I473:J473" si="256">I472</f>
        <v>50000</v>
      </c>
      <c r="J473" s="56">
        <f t="shared" si="256"/>
        <v>50000</v>
      </c>
      <c r="K473" s="35"/>
      <c r="L473" s="35"/>
      <c r="M473" s="36"/>
      <c r="N473" s="38"/>
      <c r="Q473" s="76">
        <f t="shared" si="251"/>
        <v>150000</v>
      </c>
      <c r="R473" s="80">
        <f t="shared" si="252"/>
        <v>0</v>
      </c>
      <c r="S473" s="81"/>
      <c r="T473" s="81"/>
      <c r="U473" s="81"/>
    </row>
    <row r="474" spans="1:21" ht="15" outlineLevel="7" x14ac:dyDescent="0.25">
      <c r="A474" s="101">
        <f t="shared" si="247"/>
        <v>464</v>
      </c>
      <c r="B474" s="98" t="s">
        <v>38</v>
      </c>
      <c r="C474" s="99" t="s">
        <v>867</v>
      </c>
      <c r="D474" s="99" t="s">
        <v>476</v>
      </c>
      <c r="E474" s="98"/>
      <c r="F474" s="99" t="s">
        <v>39</v>
      </c>
      <c r="G474" s="98"/>
      <c r="H474" s="100">
        <f>H472</f>
        <v>50000</v>
      </c>
      <c r="I474" s="56">
        <f t="shared" ref="I474:J474" si="257">I472</f>
        <v>50000</v>
      </c>
      <c r="J474" s="56">
        <f t="shared" si="257"/>
        <v>50000</v>
      </c>
      <c r="K474" s="35"/>
      <c r="L474" s="35"/>
      <c r="M474" s="36"/>
      <c r="N474" s="38"/>
      <c r="Q474" s="76">
        <f t="shared" si="251"/>
        <v>150000</v>
      </c>
      <c r="R474" s="80">
        <f t="shared" si="252"/>
        <v>0</v>
      </c>
      <c r="S474" s="81"/>
      <c r="T474" s="81"/>
      <c r="U474" s="81"/>
    </row>
    <row r="475" spans="1:21" ht="105" outlineLevel="7" x14ac:dyDescent="0.25">
      <c r="A475" s="101">
        <f t="shared" si="247"/>
        <v>465</v>
      </c>
      <c r="B475" s="98" t="s">
        <v>254</v>
      </c>
      <c r="C475" s="99" t="s">
        <v>868</v>
      </c>
      <c r="D475" s="99" t="s">
        <v>224</v>
      </c>
      <c r="E475" s="98" t="s">
        <v>226</v>
      </c>
      <c r="F475" s="99"/>
      <c r="G475" s="98" t="s">
        <v>51</v>
      </c>
      <c r="H475" s="100">
        <f>H477</f>
        <v>410000</v>
      </c>
      <c r="I475" s="64">
        <f>I477</f>
        <v>410000</v>
      </c>
      <c r="J475" s="64">
        <f>J477</f>
        <v>410000</v>
      </c>
      <c r="K475" s="35"/>
      <c r="L475" s="35"/>
      <c r="M475" s="36"/>
      <c r="N475" s="37"/>
      <c r="Q475" s="76">
        <f t="shared" si="251"/>
        <v>1230000</v>
      </c>
      <c r="R475" s="80">
        <f t="shared" si="252"/>
        <v>0</v>
      </c>
      <c r="S475" s="81"/>
      <c r="T475" s="81"/>
      <c r="U475" s="81"/>
    </row>
    <row r="476" spans="1:21" ht="45" outlineLevel="7" x14ac:dyDescent="0.25">
      <c r="A476" s="101">
        <f t="shared" si="247"/>
        <v>466</v>
      </c>
      <c r="B476" s="98" t="s">
        <v>896</v>
      </c>
      <c r="C476" s="99" t="s">
        <v>868</v>
      </c>
      <c r="D476" s="99" t="s">
        <v>423</v>
      </c>
      <c r="E476" s="98" t="s">
        <v>226</v>
      </c>
      <c r="F476" s="99"/>
      <c r="G476" s="98" t="s">
        <v>51</v>
      </c>
      <c r="H476" s="100">
        <f>H477</f>
        <v>410000</v>
      </c>
      <c r="I476" s="70">
        <f>I477</f>
        <v>410000</v>
      </c>
      <c r="J476" s="56">
        <f>J477</f>
        <v>410000</v>
      </c>
      <c r="K476" s="35"/>
      <c r="L476" s="35"/>
      <c r="M476" s="36"/>
      <c r="N476" s="37"/>
      <c r="Q476" s="76">
        <f t="shared" si="251"/>
        <v>1230000</v>
      </c>
      <c r="R476" s="80">
        <f t="shared" si="252"/>
        <v>0</v>
      </c>
      <c r="S476" s="81"/>
      <c r="T476" s="81"/>
      <c r="U476" s="81"/>
    </row>
    <row r="477" spans="1:21" ht="45" outlineLevel="6" x14ac:dyDescent="0.25">
      <c r="A477" s="101">
        <f t="shared" si="247"/>
        <v>467</v>
      </c>
      <c r="B477" s="98" t="s">
        <v>897</v>
      </c>
      <c r="C477" s="99" t="s">
        <v>868</v>
      </c>
      <c r="D477" s="99" t="s">
        <v>476</v>
      </c>
      <c r="E477" s="98" t="s">
        <v>226</v>
      </c>
      <c r="F477" s="99"/>
      <c r="G477" s="98" t="s">
        <v>51</v>
      </c>
      <c r="H477" s="100">
        <f>SUM(K477:N477)</f>
        <v>410000</v>
      </c>
      <c r="I477" s="58">
        <v>410000</v>
      </c>
      <c r="J477" s="58">
        <v>410000</v>
      </c>
      <c r="K477" s="35">
        <v>410000</v>
      </c>
      <c r="L477" s="35"/>
      <c r="M477" s="36"/>
      <c r="N477" s="38"/>
      <c r="Q477" s="76">
        <f t="shared" si="251"/>
        <v>1230000</v>
      </c>
      <c r="R477" s="80">
        <f t="shared" si="252"/>
        <v>0</v>
      </c>
      <c r="S477" s="81"/>
      <c r="T477" s="81"/>
      <c r="U477" s="81"/>
    </row>
    <row r="478" spans="1:21" ht="15" outlineLevel="6" x14ac:dyDescent="0.25">
      <c r="A478" s="101">
        <f t="shared" si="247"/>
        <v>468</v>
      </c>
      <c r="B478" s="98" t="s">
        <v>18</v>
      </c>
      <c r="C478" s="99" t="s">
        <v>868</v>
      </c>
      <c r="D478" s="99" t="s">
        <v>476</v>
      </c>
      <c r="E478" s="98"/>
      <c r="F478" s="99" t="s">
        <v>19</v>
      </c>
      <c r="G478" s="98"/>
      <c r="H478" s="100">
        <f>H477</f>
        <v>410000</v>
      </c>
      <c r="I478" s="56">
        <f t="shared" ref="I478:J478" si="258">I477</f>
        <v>410000</v>
      </c>
      <c r="J478" s="56">
        <f t="shared" si="258"/>
        <v>410000</v>
      </c>
      <c r="K478" s="35"/>
      <c r="L478" s="35"/>
      <c r="M478" s="36"/>
      <c r="N478" s="38"/>
      <c r="Q478" s="76">
        <f t="shared" si="251"/>
        <v>1230000</v>
      </c>
      <c r="R478" s="80">
        <f t="shared" si="252"/>
        <v>0</v>
      </c>
      <c r="S478" s="81"/>
      <c r="T478" s="81"/>
      <c r="U478" s="81"/>
    </row>
    <row r="479" spans="1:21" ht="15" outlineLevel="6" x14ac:dyDescent="0.25">
      <c r="A479" s="101">
        <f t="shared" si="247"/>
        <v>469</v>
      </c>
      <c r="B479" s="98" t="s">
        <v>38</v>
      </c>
      <c r="C479" s="99" t="s">
        <v>868</v>
      </c>
      <c r="D479" s="99" t="s">
        <v>476</v>
      </c>
      <c r="E479" s="98"/>
      <c r="F479" s="99" t="s">
        <v>39</v>
      </c>
      <c r="G479" s="98"/>
      <c r="H479" s="100">
        <f>H477</f>
        <v>410000</v>
      </c>
      <c r="I479" s="56">
        <f t="shared" ref="I479:J479" si="259">I477</f>
        <v>410000</v>
      </c>
      <c r="J479" s="56">
        <f t="shared" si="259"/>
        <v>410000</v>
      </c>
      <c r="K479" s="35"/>
      <c r="L479" s="35"/>
      <c r="M479" s="36"/>
      <c r="N479" s="38"/>
      <c r="Q479" s="76">
        <f t="shared" si="251"/>
        <v>1230000</v>
      </c>
      <c r="R479" s="80">
        <f t="shared" si="252"/>
        <v>0</v>
      </c>
      <c r="S479" s="81"/>
      <c r="T479" s="81"/>
      <c r="U479" s="81"/>
    </row>
    <row r="480" spans="1:21" ht="150" outlineLevel="6" x14ac:dyDescent="0.25">
      <c r="A480" s="101">
        <f t="shared" si="247"/>
        <v>470</v>
      </c>
      <c r="B480" s="103" t="s">
        <v>963</v>
      </c>
      <c r="C480" s="99" t="s">
        <v>869</v>
      </c>
      <c r="D480" s="99" t="s">
        <v>224</v>
      </c>
      <c r="E480" s="98" t="s">
        <v>226</v>
      </c>
      <c r="F480" s="99"/>
      <c r="G480" s="98" t="s">
        <v>51</v>
      </c>
      <c r="H480" s="100">
        <f>H482</f>
        <v>45000</v>
      </c>
      <c r="I480" s="64">
        <f>I482</f>
        <v>45000</v>
      </c>
      <c r="J480" s="64">
        <f>J482</f>
        <v>45000</v>
      </c>
      <c r="K480" s="35"/>
      <c r="L480" s="35"/>
      <c r="M480" s="36"/>
      <c r="N480" s="37"/>
      <c r="Q480" s="76">
        <f t="shared" si="251"/>
        <v>135000</v>
      </c>
      <c r="R480" s="80">
        <f t="shared" si="252"/>
        <v>0</v>
      </c>
      <c r="S480" s="81"/>
      <c r="T480" s="81"/>
      <c r="U480" s="81"/>
    </row>
    <row r="481" spans="1:21" ht="45" outlineLevel="7" x14ac:dyDescent="0.25">
      <c r="A481" s="101">
        <f t="shared" si="247"/>
        <v>471</v>
      </c>
      <c r="B481" s="103" t="s">
        <v>896</v>
      </c>
      <c r="C481" s="99" t="s">
        <v>869</v>
      </c>
      <c r="D481" s="99" t="s">
        <v>423</v>
      </c>
      <c r="E481" s="98" t="s">
        <v>226</v>
      </c>
      <c r="F481" s="99"/>
      <c r="G481" s="98" t="s">
        <v>51</v>
      </c>
      <c r="H481" s="100">
        <f>H482</f>
        <v>45000</v>
      </c>
      <c r="I481" s="70">
        <f>I482</f>
        <v>45000</v>
      </c>
      <c r="J481" s="56">
        <f>J482</f>
        <v>45000</v>
      </c>
      <c r="K481" s="35"/>
      <c r="L481" s="35"/>
      <c r="M481" s="36"/>
      <c r="N481" s="37"/>
      <c r="Q481" s="76">
        <f t="shared" si="251"/>
        <v>135000</v>
      </c>
      <c r="R481" s="80">
        <f t="shared" si="252"/>
        <v>0</v>
      </c>
      <c r="S481" s="81"/>
      <c r="T481" s="81"/>
      <c r="U481" s="81"/>
    </row>
    <row r="482" spans="1:21" ht="45" outlineLevel="7" x14ac:dyDescent="0.25">
      <c r="A482" s="101">
        <f t="shared" si="247"/>
        <v>472</v>
      </c>
      <c r="B482" s="98" t="s">
        <v>897</v>
      </c>
      <c r="C482" s="99" t="s">
        <v>869</v>
      </c>
      <c r="D482" s="99" t="s">
        <v>476</v>
      </c>
      <c r="E482" s="98" t="s">
        <v>226</v>
      </c>
      <c r="F482" s="99"/>
      <c r="G482" s="98" t="s">
        <v>51</v>
      </c>
      <c r="H482" s="100">
        <f>SUM(K482:N482)</f>
        <v>45000</v>
      </c>
      <c r="I482" s="58">
        <v>45000</v>
      </c>
      <c r="J482" s="58">
        <v>45000</v>
      </c>
      <c r="K482" s="35">
        <v>45000</v>
      </c>
      <c r="L482" s="35"/>
      <c r="M482" s="36"/>
      <c r="N482" s="38"/>
      <c r="Q482" s="76">
        <f t="shared" si="251"/>
        <v>135000</v>
      </c>
      <c r="R482" s="80">
        <f t="shared" si="252"/>
        <v>0</v>
      </c>
      <c r="S482" s="81"/>
      <c r="T482" s="81"/>
      <c r="U482" s="81"/>
    </row>
    <row r="483" spans="1:21" ht="15" outlineLevel="7" x14ac:dyDescent="0.25">
      <c r="A483" s="101">
        <f t="shared" si="247"/>
        <v>473</v>
      </c>
      <c r="B483" s="98" t="s">
        <v>18</v>
      </c>
      <c r="C483" s="99" t="s">
        <v>869</v>
      </c>
      <c r="D483" s="99" t="s">
        <v>476</v>
      </c>
      <c r="E483" s="98"/>
      <c r="F483" s="99" t="s">
        <v>19</v>
      </c>
      <c r="G483" s="98"/>
      <c r="H483" s="100">
        <f>H482</f>
        <v>45000</v>
      </c>
      <c r="I483" s="56">
        <f t="shared" ref="I483:J483" si="260">I482</f>
        <v>45000</v>
      </c>
      <c r="J483" s="56">
        <f t="shared" si="260"/>
        <v>45000</v>
      </c>
      <c r="K483" s="35"/>
      <c r="L483" s="35"/>
      <c r="M483" s="36"/>
      <c r="N483" s="38"/>
      <c r="Q483" s="76">
        <f t="shared" si="251"/>
        <v>135000</v>
      </c>
      <c r="R483" s="80">
        <f t="shared" si="252"/>
        <v>0</v>
      </c>
      <c r="S483" s="81"/>
      <c r="T483" s="81"/>
      <c r="U483" s="81"/>
    </row>
    <row r="484" spans="1:21" ht="15" outlineLevel="7" x14ac:dyDescent="0.25">
      <c r="A484" s="101">
        <f t="shared" si="247"/>
        <v>474</v>
      </c>
      <c r="B484" s="98" t="s">
        <v>38</v>
      </c>
      <c r="C484" s="99" t="s">
        <v>869</v>
      </c>
      <c r="D484" s="99" t="s">
        <v>476</v>
      </c>
      <c r="E484" s="98"/>
      <c r="F484" s="99" t="s">
        <v>39</v>
      </c>
      <c r="G484" s="98"/>
      <c r="H484" s="100">
        <f>H482</f>
        <v>45000</v>
      </c>
      <c r="I484" s="56">
        <f t="shared" ref="I484:J484" si="261">I482</f>
        <v>45000</v>
      </c>
      <c r="J484" s="56">
        <f t="shared" si="261"/>
        <v>45000</v>
      </c>
      <c r="K484" s="35"/>
      <c r="L484" s="35"/>
      <c r="M484" s="36"/>
      <c r="N484" s="38"/>
      <c r="Q484" s="76">
        <f t="shared" si="251"/>
        <v>135000</v>
      </c>
      <c r="R484" s="80">
        <f t="shared" si="252"/>
        <v>0</v>
      </c>
      <c r="S484" s="81"/>
      <c r="T484" s="81"/>
      <c r="U484" s="81"/>
    </row>
    <row r="485" spans="1:21" ht="30" outlineLevel="7" x14ac:dyDescent="0.2">
      <c r="A485" s="101">
        <f t="shared" si="247"/>
        <v>475</v>
      </c>
      <c r="B485" s="98" t="s">
        <v>485</v>
      </c>
      <c r="C485" s="99" t="s">
        <v>870</v>
      </c>
      <c r="D485" s="99" t="s">
        <v>224</v>
      </c>
      <c r="E485" s="98" t="s">
        <v>226</v>
      </c>
      <c r="F485" s="99"/>
      <c r="G485" s="98" t="s">
        <v>258</v>
      </c>
      <c r="H485" s="100">
        <f>H486</f>
        <v>4062200</v>
      </c>
      <c r="I485" s="56">
        <f t="shared" ref="I485:J485" si="262">I486</f>
        <v>4062200</v>
      </c>
      <c r="J485" s="56">
        <f t="shared" si="262"/>
        <v>4062200</v>
      </c>
      <c r="K485" s="35">
        <f>SUM(K486:K519)</f>
        <v>4062200</v>
      </c>
      <c r="L485" s="35">
        <f t="shared" ref="L485:U485" si="263">SUM(L486:L519)</f>
        <v>0</v>
      </c>
      <c r="M485" s="35">
        <f t="shared" si="263"/>
        <v>0</v>
      </c>
      <c r="N485" s="35">
        <f t="shared" si="263"/>
        <v>0</v>
      </c>
      <c r="O485" s="35">
        <f t="shared" si="263"/>
        <v>0</v>
      </c>
      <c r="P485" s="35">
        <f t="shared" si="263"/>
        <v>0</v>
      </c>
      <c r="Q485" s="76">
        <f t="shared" si="251"/>
        <v>12186600</v>
      </c>
      <c r="R485" s="35">
        <f t="shared" si="263"/>
        <v>0</v>
      </c>
      <c r="S485" s="35">
        <f t="shared" si="263"/>
        <v>0</v>
      </c>
      <c r="T485" s="35">
        <f t="shared" si="263"/>
        <v>0</v>
      </c>
      <c r="U485" s="35">
        <f t="shared" si="263"/>
        <v>0</v>
      </c>
    </row>
    <row r="486" spans="1:21" ht="30" outlineLevel="7" x14ac:dyDescent="0.25">
      <c r="A486" s="101">
        <f t="shared" si="247"/>
        <v>476</v>
      </c>
      <c r="B486" s="98" t="s">
        <v>487</v>
      </c>
      <c r="C486" s="99" t="s">
        <v>871</v>
      </c>
      <c r="D486" s="99" t="s">
        <v>224</v>
      </c>
      <c r="E486" s="98" t="s">
        <v>226</v>
      </c>
      <c r="F486" s="99"/>
      <c r="G486" s="98" t="s">
        <v>258</v>
      </c>
      <c r="H486" s="100">
        <f>H487+H492+H497+H502+H507</f>
        <v>4062200</v>
      </c>
      <c r="I486" s="56">
        <f t="shared" ref="I486:J486" si="264">I487+I492+I497+I502+I507</f>
        <v>4062200</v>
      </c>
      <c r="J486" s="56">
        <f t="shared" si="264"/>
        <v>4062200</v>
      </c>
      <c r="K486" s="35"/>
      <c r="L486" s="35"/>
      <c r="M486" s="36"/>
      <c r="N486" s="37"/>
      <c r="Q486" s="76">
        <f t="shared" si="251"/>
        <v>12186600</v>
      </c>
      <c r="R486" s="80">
        <f t="shared" si="252"/>
        <v>0</v>
      </c>
      <c r="S486" s="81"/>
      <c r="T486" s="81"/>
      <c r="U486" s="81"/>
    </row>
    <row r="487" spans="1:21" ht="75" outlineLevel="6" x14ac:dyDescent="0.25">
      <c r="A487" s="101">
        <f t="shared" si="247"/>
        <v>477</v>
      </c>
      <c r="B487" s="98" t="s">
        <v>925</v>
      </c>
      <c r="C487" s="99" t="s">
        <v>872</v>
      </c>
      <c r="D487" s="99" t="s">
        <v>224</v>
      </c>
      <c r="E487" s="98" t="s">
        <v>226</v>
      </c>
      <c r="F487" s="99"/>
      <c r="G487" s="98" t="s">
        <v>258</v>
      </c>
      <c r="H487" s="100">
        <f>H489</f>
        <v>982800</v>
      </c>
      <c r="I487" s="64">
        <f>I489</f>
        <v>982800</v>
      </c>
      <c r="J487" s="64">
        <f>J489</f>
        <v>982800</v>
      </c>
      <c r="K487" s="35"/>
      <c r="L487" s="35"/>
      <c r="M487" s="36"/>
      <c r="N487" s="37"/>
      <c r="Q487" s="76">
        <f t="shared" si="251"/>
        <v>2948400</v>
      </c>
      <c r="R487" s="80">
        <f t="shared" si="252"/>
        <v>0</v>
      </c>
      <c r="S487" s="81"/>
      <c r="T487" s="81"/>
      <c r="U487" s="81"/>
    </row>
    <row r="488" spans="1:21" ht="90" outlineLevel="7" x14ac:dyDescent="0.25">
      <c r="A488" s="101">
        <f t="shared" si="247"/>
        <v>478</v>
      </c>
      <c r="B488" s="98" t="s">
        <v>894</v>
      </c>
      <c r="C488" s="99" t="s">
        <v>872</v>
      </c>
      <c r="D488" s="99" t="s">
        <v>299</v>
      </c>
      <c r="E488" s="98" t="s">
        <v>226</v>
      </c>
      <c r="F488" s="99"/>
      <c r="G488" s="98" t="s">
        <v>258</v>
      </c>
      <c r="H488" s="100">
        <f>H489</f>
        <v>982800</v>
      </c>
      <c r="I488" s="70">
        <f>I489</f>
        <v>982800</v>
      </c>
      <c r="J488" s="56">
        <f>J489</f>
        <v>982800</v>
      </c>
      <c r="K488" s="35"/>
      <c r="L488" s="35"/>
      <c r="M488" s="36"/>
      <c r="N488" s="37"/>
      <c r="Q488" s="76">
        <f t="shared" si="251"/>
        <v>2948400</v>
      </c>
      <c r="R488" s="80">
        <f t="shared" si="252"/>
        <v>0</v>
      </c>
      <c r="S488" s="81"/>
      <c r="T488" s="81"/>
      <c r="U488" s="81"/>
    </row>
    <row r="489" spans="1:21" ht="30" outlineLevel="6" x14ac:dyDescent="0.25">
      <c r="A489" s="101">
        <f t="shared" si="247"/>
        <v>479</v>
      </c>
      <c r="B489" s="98" t="s">
        <v>895</v>
      </c>
      <c r="C489" s="99" t="s">
        <v>872</v>
      </c>
      <c r="D489" s="99" t="s">
        <v>324</v>
      </c>
      <c r="E489" s="98" t="s">
        <v>226</v>
      </c>
      <c r="F489" s="99"/>
      <c r="G489" s="98" t="s">
        <v>258</v>
      </c>
      <c r="H489" s="100">
        <f>SUM(K489:N489)</f>
        <v>982800</v>
      </c>
      <c r="I489" s="58">
        <v>982800</v>
      </c>
      <c r="J489" s="58">
        <v>982800</v>
      </c>
      <c r="K489" s="35">
        <v>982800</v>
      </c>
      <c r="L489" s="35"/>
      <c r="M489" s="36"/>
      <c r="N489" s="38"/>
      <c r="Q489" s="76">
        <f t="shared" si="251"/>
        <v>2948400</v>
      </c>
      <c r="R489" s="80">
        <f t="shared" si="252"/>
        <v>0</v>
      </c>
      <c r="S489" s="81"/>
      <c r="T489" s="81"/>
      <c r="U489" s="81"/>
    </row>
    <row r="490" spans="1:21" ht="15" outlineLevel="6" x14ac:dyDescent="0.25">
      <c r="A490" s="101">
        <f t="shared" si="247"/>
        <v>480</v>
      </c>
      <c r="B490" s="98" t="s">
        <v>18</v>
      </c>
      <c r="C490" s="99" t="s">
        <v>872</v>
      </c>
      <c r="D490" s="99" t="s">
        <v>324</v>
      </c>
      <c r="E490" s="98"/>
      <c r="F490" s="99" t="s">
        <v>19</v>
      </c>
      <c r="G490" s="98"/>
      <c r="H490" s="100">
        <f>H489</f>
        <v>982800</v>
      </c>
      <c r="I490" s="56">
        <f t="shared" ref="I490:J490" si="265">I489</f>
        <v>982800</v>
      </c>
      <c r="J490" s="56">
        <f t="shared" si="265"/>
        <v>982800</v>
      </c>
      <c r="K490" s="35"/>
      <c r="L490" s="35"/>
      <c r="M490" s="36"/>
      <c r="N490" s="38"/>
      <c r="Q490" s="76">
        <f t="shared" si="251"/>
        <v>2948400</v>
      </c>
      <c r="R490" s="80">
        <f t="shared" si="252"/>
        <v>0</v>
      </c>
      <c r="S490" s="81"/>
      <c r="T490" s="81"/>
      <c r="U490" s="81"/>
    </row>
    <row r="491" spans="1:21" ht="60" outlineLevel="6" x14ac:dyDescent="0.25">
      <c r="A491" s="101">
        <f t="shared" si="247"/>
        <v>481</v>
      </c>
      <c r="B491" s="98" t="s">
        <v>22</v>
      </c>
      <c r="C491" s="99" t="s">
        <v>872</v>
      </c>
      <c r="D491" s="99" t="s">
        <v>324</v>
      </c>
      <c r="E491" s="98"/>
      <c r="F491" s="99" t="s">
        <v>23</v>
      </c>
      <c r="G491" s="98"/>
      <c r="H491" s="100">
        <f>H489</f>
        <v>982800</v>
      </c>
      <c r="I491" s="56">
        <f t="shared" ref="I491:J491" si="266">I489</f>
        <v>982800</v>
      </c>
      <c r="J491" s="56">
        <f t="shared" si="266"/>
        <v>982800</v>
      </c>
      <c r="K491" s="35"/>
      <c r="L491" s="35"/>
      <c r="M491" s="36"/>
      <c r="N491" s="38"/>
      <c r="Q491" s="76">
        <f t="shared" si="251"/>
        <v>2948400</v>
      </c>
      <c r="R491" s="80">
        <f t="shared" si="252"/>
        <v>0</v>
      </c>
      <c r="S491" s="81"/>
      <c r="T491" s="81"/>
      <c r="U491" s="81"/>
    </row>
    <row r="492" spans="1:21" ht="75" outlineLevel="6" x14ac:dyDescent="0.25">
      <c r="A492" s="101">
        <f t="shared" si="247"/>
        <v>482</v>
      </c>
      <c r="B492" s="98" t="s">
        <v>503</v>
      </c>
      <c r="C492" s="99" t="s">
        <v>874</v>
      </c>
      <c r="D492" s="99" t="s">
        <v>224</v>
      </c>
      <c r="E492" s="98" t="s">
        <v>226</v>
      </c>
      <c r="F492" s="99"/>
      <c r="G492" s="98" t="s">
        <v>51</v>
      </c>
      <c r="H492" s="100">
        <f>H494</f>
        <v>30000</v>
      </c>
      <c r="I492" s="64">
        <f>I494</f>
        <v>30000</v>
      </c>
      <c r="J492" s="64">
        <f>J494</f>
        <v>30000</v>
      </c>
      <c r="K492" s="35"/>
      <c r="L492" s="35"/>
      <c r="M492" s="36"/>
      <c r="N492" s="37"/>
      <c r="Q492" s="76">
        <f t="shared" si="251"/>
        <v>90000</v>
      </c>
      <c r="R492" s="80">
        <f t="shared" si="252"/>
        <v>0</v>
      </c>
      <c r="S492" s="81"/>
      <c r="T492" s="81"/>
      <c r="U492" s="81"/>
    </row>
    <row r="493" spans="1:21" ht="15" outlineLevel="7" x14ac:dyDescent="0.25">
      <c r="A493" s="101">
        <f t="shared" si="247"/>
        <v>483</v>
      </c>
      <c r="B493" s="98" t="s">
        <v>899</v>
      </c>
      <c r="C493" s="99" t="s">
        <v>874</v>
      </c>
      <c r="D493" s="99" t="s">
        <v>900</v>
      </c>
      <c r="E493" s="98" t="s">
        <v>226</v>
      </c>
      <c r="F493" s="99"/>
      <c r="G493" s="98" t="s">
        <v>51</v>
      </c>
      <c r="H493" s="100">
        <f>H494</f>
        <v>30000</v>
      </c>
      <c r="I493" s="70">
        <f>I494</f>
        <v>30000</v>
      </c>
      <c r="J493" s="56">
        <f>J494</f>
        <v>30000</v>
      </c>
      <c r="K493" s="35"/>
      <c r="L493" s="35"/>
      <c r="M493" s="36"/>
      <c r="N493" s="37"/>
      <c r="Q493" s="76">
        <f t="shared" si="251"/>
        <v>90000</v>
      </c>
      <c r="R493" s="80">
        <f t="shared" si="252"/>
        <v>0</v>
      </c>
      <c r="S493" s="81"/>
      <c r="T493" s="81"/>
      <c r="U493" s="81"/>
    </row>
    <row r="494" spans="1:21" ht="15" outlineLevel="4" x14ac:dyDescent="0.25">
      <c r="A494" s="101">
        <f t="shared" si="247"/>
        <v>484</v>
      </c>
      <c r="B494" s="98" t="s">
        <v>901</v>
      </c>
      <c r="C494" s="99" t="s">
        <v>874</v>
      </c>
      <c r="D494" s="99" t="s">
        <v>902</v>
      </c>
      <c r="E494" s="98" t="s">
        <v>226</v>
      </c>
      <c r="F494" s="99"/>
      <c r="G494" s="98" t="s">
        <v>51</v>
      </c>
      <c r="H494" s="100">
        <f>SUM(K494:N494)</f>
        <v>30000</v>
      </c>
      <c r="I494" s="58">
        <v>30000</v>
      </c>
      <c r="J494" s="58">
        <v>30000</v>
      </c>
      <c r="K494" s="35">
        <v>30000</v>
      </c>
      <c r="L494" s="35"/>
      <c r="M494" s="36"/>
      <c r="N494" s="38"/>
      <c r="Q494" s="76">
        <f t="shared" si="251"/>
        <v>90000</v>
      </c>
      <c r="R494" s="80">
        <f t="shared" si="252"/>
        <v>0</v>
      </c>
      <c r="S494" s="81"/>
      <c r="T494" s="81"/>
      <c r="U494" s="81"/>
    </row>
    <row r="495" spans="1:21" ht="15" outlineLevel="4" x14ac:dyDescent="0.25">
      <c r="A495" s="101">
        <f t="shared" si="247"/>
        <v>485</v>
      </c>
      <c r="B495" s="98" t="s">
        <v>18</v>
      </c>
      <c r="C495" s="99" t="s">
        <v>874</v>
      </c>
      <c r="D495" s="99" t="s">
        <v>902</v>
      </c>
      <c r="E495" s="98"/>
      <c r="F495" s="99" t="s">
        <v>19</v>
      </c>
      <c r="G495" s="98"/>
      <c r="H495" s="100">
        <f>H494</f>
        <v>30000</v>
      </c>
      <c r="I495" s="56">
        <f t="shared" ref="I495:J495" si="267">I494</f>
        <v>30000</v>
      </c>
      <c r="J495" s="56">
        <f t="shared" si="267"/>
        <v>30000</v>
      </c>
      <c r="K495" s="35"/>
      <c r="L495" s="35"/>
      <c r="M495" s="36"/>
      <c r="N495" s="38"/>
      <c r="Q495" s="76">
        <f t="shared" si="251"/>
        <v>90000</v>
      </c>
      <c r="R495" s="80">
        <f t="shared" si="252"/>
        <v>0</v>
      </c>
      <c r="S495" s="81"/>
      <c r="T495" s="81"/>
      <c r="U495" s="81"/>
    </row>
    <row r="496" spans="1:21" ht="15" outlineLevel="4" x14ac:dyDescent="0.25">
      <c r="A496" s="101">
        <f t="shared" si="247"/>
        <v>486</v>
      </c>
      <c r="B496" s="98" t="s">
        <v>38</v>
      </c>
      <c r="C496" s="99" t="s">
        <v>874</v>
      </c>
      <c r="D496" s="99" t="s">
        <v>902</v>
      </c>
      <c r="E496" s="98"/>
      <c r="F496" s="99" t="s">
        <v>39</v>
      </c>
      <c r="G496" s="98"/>
      <c r="H496" s="100">
        <f>H494</f>
        <v>30000</v>
      </c>
      <c r="I496" s="56">
        <f t="shared" ref="I496:J496" si="268">I494</f>
        <v>30000</v>
      </c>
      <c r="J496" s="56">
        <f t="shared" si="268"/>
        <v>30000</v>
      </c>
      <c r="K496" s="35"/>
      <c r="L496" s="35"/>
      <c r="M496" s="36"/>
      <c r="N496" s="38"/>
      <c r="Q496" s="76">
        <f t="shared" si="251"/>
        <v>90000</v>
      </c>
      <c r="R496" s="80">
        <f t="shared" si="252"/>
        <v>0</v>
      </c>
      <c r="S496" s="81"/>
      <c r="T496" s="81"/>
      <c r="U496" s="81"/>
    </row>
    <row r="497" spans="1:21" ht="60" outlineLevel="5" x14ac:dyDescent="0.25">
      <c r="A497" s="101">
        <f t="shared" si="247"/>
        <v>487</v>
      </c>
      <c r="B497" s="98" t="s">
        <v>506</v>
      </c>
      <c r="C497" s="99" t="s">
        <v>875</v>
      </c>
      <c r="D497" s="99" t="s">
        <v>224</v>
      </c>
      <c r="E497" s="98" t="s">
        <v>226</v>
      </c>
      <c r="F497" s="99"/>
      <c r="G497" s="98" t="s">
        <v>51</v>
      </c>
      <c r="H497" s="100">
        <f>H499</f>
        <v>25000</v>
      </c>
      <c r="I497" s="64">
        <f>I499</f>
        <v>25000</v>
      </c>
      <c r="J497" s="64">
        <f>J499</f>
        <v>25000</v>
      </c>
      <c r="K497" s="35"/>
      <c r="L497" s="35"/>
      <c r="M497" s="36"/>
      <c r="N497" s="37"/>
      <c r="Q497" s="76">
        <f t="shared" si="251"/>
        <v>75000</v>
      </c>
      <c r="R497" s="80">
        <f t="shared" si="252"/>
        <v>0</v>
      </c>
      <c r="S497" s="81"/>
      <c r="T497" s="81"/>
      <c r="U497" s="81"/>
    </row>
    <row r="498" spans="1:21" ht="15" outlineLevel="6" x14ac:dyDescent="0.25">
      <c r="A498" s="101">
        <f t="shared" si="247"/>
        <v>488</v>
      </c>
      <c r="B498" s="98" t="s">
        <v>899</v>
      </c>
      <c r="C498" s="99" t="s">
        <v>875</v>
      </c>
      <c r="D498" s="99" t="s">
        <v>900</v>
      </c>
      <c r="E498" s="98" t="s">
        <v>226</v>
      </c>
      <c r="F498" s="99"/>
      <c r="G498" s="98" t="s">
        <v>51</v>
      </c>
      <c r="H498" s="100">
        <f>H499</f>
        <v>25000</v>
      </c>
      <c r="I498" s="56">
        <f>I499</f>
        <v>25000</v>
      </c>
      <c r="J498" s="56">
        <f>J499</f>
        <v>25000</v>
      </c>
      <c r="K498" s="35"/>
      <c r="L498" s="35"/>
      <c r="M498" s="36"/>
      <c r="N498" s="37"/>
      <c r="Q498" s="76">
        <f t="shared" si="251"/>
        <v>75000</v>
      </c>
      <c r="R498" s="80">
        <f t="shared" si="252"/>
        <v>0</v>
      </c>
      <c r="S498" s="81"/>
      <c r="T498" s="81"/>
      <c r="U498" s="81"/>
    </row>
    <row r="499" spans="1:21" ht="15" outlineLevel="6" x14ac:dyDescent="0.25">
      <c r="A499" s="101">
        <f t="shared" si="247"/>
        <v>489</v>
      </c>
      <c r="B499" s="98" t="s">
        <v>901</v>
      </c>
      <c r="C499" s="99" t="s">
        <v>875</v>
      </c>
      <c r="D499" s="99" t="s">
        <v>902</v>
      </c>
      <c r="E499" s="98" t="s">
        <v>226</v>
      </c>
      <c r="F499" s="99"/>
      <c r="G499" s="98" t="s">
        <v>51</v>
      </c>
      <c r="H499" s="100">
        <f>SUM(K499:N499)</f>
        <v>25000</v>
      </c>
      <c r="I499" s="58">
        <v>25000</v>
      </c>
      <c r="J499" s="58">
        <v>25000</v>
      </c>
      <c r="K499" s="35">
        <v>25000</v>
      </c>
      <c r="L499" s="35"/>
      <c r="M499" s="36"/>
      <c r="N499" s="38"/>
      <c r="Q499" s="76">
        <f t="shared" si="251"/>
        <v>75000</v>
      </c>
      <c r="R499" s="80">
        <f t="shared" si="252"/>
        <v>0</v>
      </c>
      <c r="S499" s="81"/>
      <c r="T499" s="81"/>
      <c r="U499" s="81"/>
    </row>
    <row r="500" spans="1:21" ht="15" outlineLevel="6" x14ac:dyDescent="0.25">
      <c r="A500" s="101">
        <f t="shared" si="247"/>
        <v>490</v>
      </c>
      <c r="B500" s="98" t="s">
        <v>18</v>
      </c>
      <c r="C500" s="99" t="s">
        <v>875</v>
      </c>
      <c r="D500" s="99" t="s">
        <v>902</v>
      </c>
      <c r="E500" s="98"/>
      <c r="F500" s="99" t="s">
        <v>19</v>
      </c>
      <c r="G500" s="98"/>
      <c r="H500" s="100">
        <f>H499</f>
        <v>25000</v>
      </c>
      <c r="I500" s="56">
        <f t="shared" ref="I500:J500" si="269">I499</f>
        <v>25000</v>
      </c>
      <c r="J500" s="56">
        <f t="shared" si="269"/>
        <v>25000</v>
      </c>
      <c r="K500" s="35"/>
      <c r="L500" s="35"/>
      <c r="M500" s="36"/>
      <c r="N500" s="38"/>
      <c r="Q500" s="76">
        <f t="shared" si="251"/>
        <v>75000</v>
      </c>
      <c r="R500" s="80">
        <f t="shared" si="252"/>
        <v>0</v>
      </c>
      <c r="S500" s="81"/>
      <c r="T500" s="81"/>
      <c r="U500" s="81"/>
    </row>
    <row r="501" spans="1:21" ht="15" outlineLevel="6" x14ac:dyDescent="0.25">
      <c r="A501" s="101">
        <f t="shared" si="247"/>
        <v>491</v>
      </c>
      <c r="B501" s="98" t="s">
        <v>38</v>
      </c>
      <c r="C501" s="99" t="s">
        <v>875</v>
      </c>
      <c r="D501" s="99" t="s">
        <v>902</v>
      </c>
      <c r="E501" s="98"/>
      <c r="F501" s="99" t="s">
        <v>39</v>
      </c>
      <c r="G501" s="98"/>
      <c r="H501" s="100">
        <f>H499</f>
        <v>25000</v>
      </c>
      <c r="I501" s="56">
        <f t="shared" ref="I501:J501" si="270">I499</f>
        <v>25000</v>
      </c>
      <c r="J501" s="56">
        <f t="shared" si="270"/>
        <v>25000</v>
      </c>
      <c r="K501" s="35"/>
      <c r="L501" s="35"/>
      <c r="M501" s="36"/>
      <c r="N501" s="38"/>
      <c r="Q501" s="76">
        <f t="shared" si="251"/>
        <v>75000</v>
      </c>
      <c r="R501" s="80">
        <f t="shared" si="252"/>
        <v>0</v>
      </c>
      <c r="S501" s="81"/>
      <c r="T501" s="81"/>
      <c r="U501" s="81"/>
    </row>
    <row r="502" spans="1:21" ht="45" outlineLevel="7" x14ac:dyDescent="0.25">
      <c r="A502" s="101">
        <f t="shared" si="247"/>
        <v>492</v>
      </c>
      <c r="B502" s="98" t="s">
        <v>509</v>
      </c>
      <c r="C502" s="99" t="s">
        <v>876</v>
      </c>
      <c r="D502" s="99" t="s">
        <v>224</v>
      </c>
      <c r="E502" s="98" t="s">
        <v>226</v>
      </c>
      <c r="F502" s="99"/>
      <c r="G502" s="98" t="s">
        <v>51</v>
      </c>
      <c r="H502" s="100">
        <f>H504</f>
        <v>44000</v>
      </c>
      <c r="I502" s="69">
        <f>I504</f>
        <v>44000</v>
      </c>
      <c r="J502" s="64">
        <f>J504</f>
        <v>44000</v>
      </c>
      <c r="K502" s="35"/>
      <c r="L502" s="35"/>
      <c r="M502" s="36"/>
      <c r="N502" s="37"/>
      <c r="Q502" s="76">
        <f t="shared" si="251"/>
        <v>132000</v>
      </c>
      <c r="R502" s="80">
        <f t="shared" si="252"/>
        <v>0</v>
      </c>
      <c r="S502" s="81"/>
      <c r="T502" s="81"/>
      <c r="U502" s="81"/>
    </row>
    <row r="503" spans="1:21" ht="90" outlineLevel="6" x14ac:dyDescent="0.25">
      <c r="A503" s="101">
        <f t="shared" si="247"/>
        <v>493</v>
      </c>
      <c r="B503" s="98" t="s">
        <v>894</v>
      </c>
      <c r="C503" s="99" t="s">
        <v>876</v>
      </c>
      <c r="D503" s="99" t="s">
        <v>299</v>
      </c>
      <c r="E503" s="98" t="s">
        <v>226</v>
      </c>
      <c r="F503" s="99"/>
      <c r="G503" s="98" t="s">
        <v>51</v>
      </c>
      <c r="H503" s="100">
        <f>H504</f>
        <v>44000</v>
      </c>
      <c r="I503" s="56">
        <f>I504</f>
        <v>44000</v>
      </c>
      <c r="J503" s="56">
        <f>J504</f>
        <v>44000</v>
      </c>
      <c r="K503" s="35"/>
      <c r="L503" s="35"/>
      <c r="M503" s="36"/>
      <c r="N503" s="37"/>
      <c r="Q503" s="76">
        <f t="shared" si="251"/>
        <v>132000</v>
      </c>
      <c r="R503" s="80">
        <f t="shared" si="252"/>
        <v>0</v>
      </c>
      <c r="S503" s="81"/>
      <c r="T503" s="81"/>
      <c r="U503" s="81"/>
    </row>
    <row r="504" spans="1:21" ht="30" outlineLevel="6" x14ac:dyDescent="0.25">
      <c r="A504" s="101">
        <f t="shared" si="247"/>
        <v>494</v>
      </c>
      <c r="B504" s="98" t="s">
        <v>895</v>
      </c>
      <c r="C504" s="99" t="s">
        <v>876</v>
      </c>
      <c r="D504" s="99" t="s">
        <v>324</v>
      </c>
      <c r="E504" s="98" t="s">
        <v>226</v>
      </c>
      <c r="F504" s="99"/>
      <c r="G504" s="98" t="s">
        <v>51</v>
      </c>
      <c r="H504" s="100">
        <f>SUM(K504:N504)</f>
        <v>44000</v>
      </c>
      <c r="I504" s="58">
        <v>44000</v>
      </c>
      <c r="J504" s="58">
        <v>44000</v>
      </c>
      <c r="K504" s="35">
        <v>44000</v>
      </c>
      <c r="L504" s="35"/>
      <c r="M504" s="36"/>
      <c r="N504" s="38"/>
      <c r="Q504" s="76">
        <f t="shared" si="251"/>
        <v>132000</v>
      </c>
      <c r="R504" s="80">
        <f t="shared" si="252"/>
        <v>0</v>
      </c>
      <c r="S504" s="81"/>
      <c r="T504" s="81"/>
      <c r="U504" s="81"/>
    </row>
    <row r="505" spans="1:21" ht="15" outlineLevel="6" x14ac:dyDescent="0.25">
      <c r="A505" s="101">
        <f t="shared" si="247"/>
        <v>495</v>
      </c>
      <c r="B505" s="98" t="s">
        <v>18</v>
      </c>
      <c r="C505" s="99" t="s">
        <v>876</v>
      </c>
      <c r="D505" s="99" t="s">
        <v>324</v>
      </c>
      <c r="E505" s="98"/>
      <c r="F505" s="99" t="s">
        <v>19</v>
      </c>
      <c r="G505" s="98"/>
      <c r="H505" s="100">
        <f>H504</f>
        <v>44000</v>
      </c>
      <c r="I505" s="56">
        <f t="shared" ref="I505:J505" si="271">I504</f>
        <v>44000</v>
      </c>
      <c r="J505" s="56">
        <f t="shared" si="271"/>
        <v>44000</v>
      </c>
      <c r="K505" s="35"/>
      <c r="L505" s="35"/>
      <c r="M505" s="36"/>
      <c r="N505" s="38"/>
      <c r="Q505" s="76">
        <f t="shared" si="251"/>
        <v>132000</v>
      </c>
      <c r="R505" s="80">
        <f t="shared" si="252"/>
        <v>0</v>
      </c>
      <c r="S505" s="81"/>
      <c r="T505" s="81"/>
      <c r="U505" s="81"/>
    </row>
    <row r="506" spans="1:21" ht="15" outlineLevel="6" x14ac:dyDescent="0.25">
      <c r="A506" s="101">
        <f t="shared" si="247"/>
        <v>496</v>
      </c>
      <c r="B506" s="98" t="s">
        <v>38</v>
      </c>
      <c r="C506" s="99" t="s">
        <v>876</v>
      </c>
      <c r="D506" s="99" t="s">
        <v>324</v>
      </c>
      <c r="E506" s="98"/>
      <c r="F506" s="99" t="s">
        <v>39</v>
      </c>
      <c r="G506" s="98"/>
      <c r="H506" s="100">
        <f>H504</f>
        <v>44000</v>
      </c>
      <c r="I506" s="56">
        <f t="shared" ref="I506:J506" si="272">I504</f>
        <v>44000</v>
      </c>
      <c r="J506" s="56">
        <f t="shared" si="272"/>
        <v>44000</v>
      </c>
      <c r="K506" s="35"/>
      <c r="L506" s="35"/>
      <c r="M506" s="36"/>
      <c r="N506" s="38"/>
      <c r="Q506" s="76">
        <f t="shared" si="251"/>
        <v>132000</v>
      </c>
      <c r="R506" s="80">
        <f t="shared" si="252"/>
        <v>0</v>
      </c>
      <c r="S506" s="81"/>
      <c r="T506" s="81"/>
      <c r="U506" s="81"/>
    </row>
    <row r="507" spans="1:21" ht="75" outlineLevel="7" x14ac:dyDescent="0.25">
      <c r="A507" s="101">
        <f t="shared" si="247"/>
        <v>497</v>
      </c>
      <c r="B507" s="98" t="s">
        <v>495</v>
      </c>
      <c r="C507" s="99" t="s">
        <v>873</v>
      </c>
      <c r="D507" s="99" t="s">
        <v>224</v>
      </c>
      <c r="E507" s="98" t="s">
        <v>226</v>
      </c>
      <c r="F507" s="99"/>
      <c r="G507" s="98" t="s">
        <v>258</v>
      </c>
      <c r="H507" s="100">
        <f>H509+H513+H517</f>
        <v>2980400</v>
      </c>
      <c r="I507" s="70">
        <f>I509+I513+I517</f>
        <v>2980400</v>
      </c>
      <c r="J507" s="56">
        <f>J509+J513+J517</f>
        <v>2980400</v>
      </c>
      <c r="K507" s="35"/>
      <c r="L507" s="35"/>
      <c r="M507" s="36"/>
      <c r="N507" s="37"/>
      <c r="Q507" s="76">
        <f t="shared" si="251"/>
        <v>8941200</v>
      </c>
      <c r="R507" s="80">
        <f t="shared" si="252"/>
        <v>0</v>
      </c>
      <c r="S507" s="81"/>
      <c r="T507" s="81"/>
      <c r="U507" s="81"/>
    </row>
    <row r="508" spans="1:21" ht="90" outlineLevel="4" x14ac:dyDescent="0.25">
      <c r="A508" s="101">
        <f t="shared" si="247"/>
        <v>498</v>
      </c>
      <c r="B508" s="98" t="s">
        <v>894</v>
      </c>
      <c r="C508" s="99" t="s">
        <v>873</v>
      </c>
      <c r="D508" s="99" t="s">
        <v>299</v>
      </c>
      <c r="E508" s="98" t="s">
        <v>226</v>
      </c>
      <c r="F508" s="99"/>
      <c r="G508" s="98" t="s">
        <v>258</v>
      </c>
      <c r="H508" s="100">
        <f>H509</f>
        <v>2546400</v>
      </c>
      <c r="I508" s="56">
        <f>I509</f>
        <v>2546400</v>
      </c>
      <c r="J508" s="56">
        <f>J509</f>
        <v>2546400</v>
      </c>
      <c r="K508" s="35"/>
      <c r="L508" s="35"/>
      <c r="M508" s="36"/>
      <c r="N508" s="37"/>
      <c r="Q508" s="76">
        <f t="shared" si="251"/>
        <v>7639200</v>
      </c>
      <c r="R508" s="80">
        <f t="shared" si="252"/>
        <v>0</v>
      </c>
      <c r="S508" s="81"/>
      <c r="T508" s="81"/>
      <c r="U508" s="81"/>
    </row>
    <row r="509" spans="1:21" ht="30" outlineLevel="5" x14ac:dyDescent="0.25">
      <c r="A509" s="101">
        <f t="shared" si="247"/>
        <v>499</v>
      </c>
      <c r="B509" s="98" t="s">
        <v>895</v>
      </c>
      <c r="C509" s="99" t="s">
        <v>873</v>
      </c>
      <c r="D509" s="99" t="s">
        <v>324</v>
      </c>
      <c r="E509" s="98" t="s">
        <v>226</v>
      </c>
      <c r="F509" s="99"/>
      <c r="G509" s="98" t="s">
        <v>258</v>
      </c>
      <c r="H509" s="100">
        <f>SUM(K509:N509)</f>
        <v>2546400</v>
      </c>
      <c r="I509" s="58">
        <v>2546400</v>
      </c>
      <c r="J509" s="58">
        <v>2546400</v>
      </c>
      <c r="K509" s="35">
        <v>2546400</v>
      </c>
      <c r="L509" s="35"/>
      <c r="M509" s="36"/>
      <c r="N509" s="38"/>
      <c r="Q509" s="76">
        <f t="shared" si="251"/>
        <v>7639200</v>
      </c>
      <c r="R509" s="80">
        <f t="shared" si="252"/>
        <v>0</v>
      </c>
      <c r="S509" s="81"/>
      <c r="T509" s="81"/>
      <c r="U509" s="81"/>
    </row>
    <row r="510" spans="1:21" ht="15" outlineLevel="5" x14ac:dyDescent="0.25">
      <c r="A510" s="101">
        <f t="shared" si="247"/>
        <v>500</v>
      </c>
      <c r="B510" s="98" t="s">
        <v>18</v>
      </c>
      <c r="C510" s="99" t="s">
        <v>873</v>
      </c>
      <c r="D510" s="99" t="s">
        <v>324</v>
      </c>
      <c r="E510" s="98"/>
      <c r="F510" s="99" t="s">
        <v>19</v>
      </c>
      <c r="G510" s="98"/>
      <c r="H510" s="100">
        <f>H509</f>
        <v>2546400</v>
      </c>
      <c r="I510" s="56">
        <f t="shared" ref="I510:J510" si="273">I509</f>
        <v>2546400</v>
      </c>
      <c r="J510" s="56">
        <f t="shared" si="273"/>
        <v>2546400</v>
      </c>
      <c r="K510" s="35"/>
      <c r="L510" s="35"/>
      <c r="M510" s="36"/>
      <c r="N510" s="38"/>
      <c r="Q510" s="76">
        <f t="shared" si="251"/>
        <v>7639200</v>
      </c>
      <c r="R510" s="80">
        <f t="shared" si="252"/>
        <v>0</v>
      </c>
      <c r="S510" s="81"/>
      <c r="T510" s="81"/>
      <c r="U510" s="81"/>
    </row>
    <row r="511" spans="1:21" ht="60" outlineLevel="5" x14ac:dyDescent="0.25">
      <c r="A511" s="101">
        <f t="shared" si="247"/>
        <v>501</v>
      </c>
      <c r="B511" s="98" t="s">
        <v>22</v>
      </c>
      <c r="C511" s="99" t="s">
        <v>873</v>
      </c>
      <c r="D511" s="99" t="s">
        <v>324</v>
      </c>
      <c r="E511" s="98"/>
      <c r="F511" s="99" t="s">
        <v>23</v>
      </c>
      <c r="G511" s="98"/>
      <c r="H511" s="100">
        <f>H509</f>
        <v>2546400</v>
      </c>
      <c r="I511" s="56">
        <f t="shared" ref="I511:J511" si="274">I509</f>
        <v>2546400</v>
      </c>
      <c r="J511" s="56">
        <f t="shared" si="274"/>
        <v>2546400</v>
      </c>
      <c r="K511" s="35"/>
      <c r="L511" s="35"/>
      <c r="M511" s="36"/>
      <c r="N511" s="38"/>
      <c r="Q511" s="76">
        <f t="shared" si="251"/>
        <v>7639200</v>
      </c>
      <c r="R511" s="80">
        <f t="shared" si="252"/>
        <v>0</v>
      </c>
      <c r="S511" s="81"/>
      <c r="T511" s="81"/>
      <c r="U511" s="81"/>
    </row>
    <row r="512" spans="1:21" ht="45" outlineLevel="6" x14ac:dyDescent="0.25">
      <c r="A512" s="101">
        <f t="shared" si="247"/>
        <v>502</v>
      </c>
      <c r="B512" s="98" t="s">
        <v>896</v>
      </c>
      <c r="C512" s="99" t="s">
        <v>873</v>
      </c>
      <c r="D512" s="99" t="s">
        <v>423</v>
      </c>
      <c r="E512" s="98" t="s">
        <v>226</v>
      </c>
      <c r="F512" s="99"/>
      <c r="G512" s="98" t="s">
        <v>258</v>
      </c>
      <c r="H512" s="100">
        <f>H513</f>
        <v>420000</v>
      </c>
      <c r="I512" s="56">
        <f>I513</f>
        <v>420000</v>
      </c>
      <c r="J512" s="56">
        <f>J513</f>
        <v>420000</v>
      </c>
      <c r="K512" s="35"/>
      <c r="L512" s="35"/>
      <c r="M512" s="36"/>
      <c r="N512" s="38"/>
      <c r="Q512" s="76">
        <f t="shared" si="251"/>
        <v>1260000</v>
      </c>
      <c r="R512" s="80">
        <f t="shared" si="252"/>
        <v>0</v>
      </c>
      <c r="S512" s="81"/>
      <c r="T512" s="81"/>
      <c r="U512" s="81"/>
    </row>
    <row r="513" spans="1:21" ht="45" outlineLevel="6" x14ac:dyDescent="0.25">
      <c r="A513" s="101">
        <f t="shared" si="247"/>
        <v>503</v>
      </c>
      <c r="B513" s="98" t="s">
        <v>897</v>
      </c>
      <c r="C513" s="99" t="s">
        <v>873</v>
      </c>
      <c r="D513" s="99" t="s">
        <v>476</v>
      </c>
      <c r="E513" s="98" t="s">
        <v>226</v>
      </c>
      <c r="F513" s="99"/>
      <c r="G513" s="98" t="s">
        <v>258</v>
      </c>
      <c r="H513" s="100">
        <f>SUM(K513:N513)</f>
        <v>420000</v>
      </c>
      <c r="I513" s="58">
        <v>420000</v>
      </c>
      <c r="J513" s="58">
        <v>420000</v>
      </c>
      <c r="K513" s="35">
        <v>420000</v>
      </c>
      <c r="L513" s="35"/>
      <c r="M513" s="36"/>
      <c r="N513" s="38"/>
      <c r="Q513" s="76">
        <f t="shared" si="251"/>
        <v>1260000</v>
      </c>
      <c r="R513" s="80">
        <f t="shared" si="252"/>
        <v>0</v>
      </c>
      <c r="S513" s="81"/>
      <c r="T513" s="81"/>
      <c r="U513" s="81"/>
    </row>
    <row r="514" spans="1:21" ht="15" outlineLevel="6" x14ac:dyDescent="0.25">
      <c r="A514" s="101">
        <f t="shared" si="247"/>
        <v>504</v>
      </c>
      <c r="B514" s="98" t="s">
        <v>18</v>
      </c>
      <c r="C514" s="99" t="s">
        <v>873</v>
      </c>
      <c r="D514" s="99" t="s">
        <v>476</v>
      </c>
      <c r="E514" s="98"/>
      <c r="F514" s="99" t="s">
        <v>19</v>
      </c>
      <c r="G514" s="98"/>
      <c r="H514" s="100">
        <f>H513</f>
        <v>420000</v>
      </c>
      <c r="I514" s="56">
        <f t="shared" ref="I514:J514" si="275">I513</f>
        <v>420000</v>
      </c>
      <c r="J514" s="56">
        <f t="shared" si="275"/>
        <v>420000</v>
      </c>
      <c r="K514" s="35"/>
      <c r="L514" s="35"/>
      <c r="M514" s="36"/>
      <c r="N514" s="38"/>
      <c r="Q514" s="76">
        <f t="shared" si="251"/>
        <v>1260000</v>
      </c>
      <c r="R514" s="80">
        <f t="shared" si="252"/>
        <v>0</v>
      </c>
      <c r="S514" s="81"/>
      <c r="T514" s="81"/>
      <c r="U514" s="81"/>
    </row>
    <row r="515" spans="1:21" ht="60" outlineLevel="6" x14ac:dyDescent="0.25">
      <c r="A515" s="101">
        <f t="shared" si="247"/>
        <v>505</v>
      </c>
      <c r="B515" s="98" t="s">
        <v>22</v>
      </c>
      <c r="C515" s="99" t="s">
        <v>873</v>
      </c>
      <c r="D515" s="99" t="s">
        <v>476</v>
      </c>
      <c r="E515" s="98"/>
      <c r="F515" s="99" t="s">
        <v>23</v>
      </c>
      <c r="G515" s="98"/>
      <c r="H515" s="100">
        <f>H513</f>
        <v>420000</v>
      </c>
      <c r="I515" s="56">
        <f t="shared" ref="I515:J515" si="276">I513</f>
        <v>420000</v>
      </c>
      <c r="J515" s="56">
        <f t="shared" si="276"/>
        <v>420000</v>
      </c>
      <c r="K515" s="35"/>
      <c r="L515" s="35"/>
      <c r="M515" s="36"/>
      <c r="N515" s="38"/>
      <c r="Q515" s="76">
        <f t="shared" si="251"/>
        <v>1260000</v>
      </c>
      <c r="R515" s="80">
        <f t="shared" si="252"/>
        <v>0</v>
      </c>
      <c r="S515" s="81"/>
      <c r="T515" s="81"/>
      <c r="U515" s="81"/>
    </row>
    <row r="516" spans="1:21" ht="15" outlineLevel="7" x14ac:dyDescent="0.25">
      <c r="A516" s="101">
        <f t="shared" si="247"/>
        <v>506</v>
      </c>
      <c r="B516" s="98" t="s">
        <v>899</v>
      </c>
      <c r="C516" s="99" t="s">
        <v>873</v>
      </c>
      <c r="D516" s="99" t="s">
        <v>900</v>
      </c>
      <c r="E516" s="98" t="s">
        <v>226</v>
      </c>
      <c r="F516" s="99"/>
      <c r="G516" s="98" t="s">
        <v>258</v>
      </c>
      <c r="H516" s="100">
        <f>H517</f>
        <v>14000</v>
      </c>
      <c r="I516" s="70">
        <f>I517</f>
        <v>14000</v>
      </c>
      <c r="J516" s="56">
        <f>J517</f>
        <v>14000</v>
      </c>
      <c r="K516" s="35"/>
      <c r="L516" s="35"/>
      <c r="M516" s="36"/>
      <c r="N516" s="38"/>
      <c r="Q516" s="76">
        <f t="shared" si="251"/>
        <v>42000</v>
      </c>
      <c r="R516" s="80">
        <f t="shared" si="252"/>
        <v>0</v>
      </c>
      <c r="S516" s="81"/>
      <c r="T516" s="81"/>
      <c r="U516" s="81"/>
    </row>
    <row r="517" spans="1:21" ht="15" outlineLevel="7" x14ac:dyDescent="0.25">
      <c r="A517" s="101">
        <f t="shared" si="247"/>
        <v>507</v>
      </c>
      <c r="B517" s="98" t="s">
        <v>901</v>
      </c>
      <c r="C517" s="99" t="s">
        <v>873</v>
      </c>
      <c r="D517" s="99" t="s">
        <v>902</v>
      </c>
      <c r="E517" s="98" t="s">
        <v>226</v>
      </c>
      <c r="F517" s="99"/>
      <c r="G517" s="98" t="s">
        <v>258</v>
      </c>
      <c r="H517" s="100">
        <f>SUM(K517:N517)</f>
        <v>14000</v>
      </c>
      <c r="I517" s="58">
        <v>14000</v>
      </c>
      <c r="J517" s="58">
        <v>14000</v>
      </c>
      <c r="K517" s="35">
        <v>14000</v>
      </c>
      <c r="L517" s="35"/>
      <c r="M517" s="36"/>
      <c r="N517" s="38"/>
      <c r="Q517" s="76">
        <f t="shared" si="251"/>
        <v>42000</v>
      </c>
      <c r="R517" s="80">
        <f t="shared" si="252"/>
        <v>0</v>
      </c>
      <c r="S517" s="81"/>
      <c r="T517" s="81"/>
      <c r="U517" s="81"/>
    </row>
    <row r="518" spans="1:21" ht="15" outlineLevel="7" x14ac:dyDescent="0.25">
      <c r="A518" s="101">
        <f t="shared" si="247"/>
        <v>508</v>
      </c>
      <c r="B518" s="98" t="s">
        <v>18</v>
      </c>
      <c r="C518" s="99" t="s">
        <v>873</v>
      </c>
      <c r="D518" s="99" t="s">
        <v>902</v>
      </c>
      <c r="E518" s="98"/>
      <c r="F518" s="99" t="s">
        <v>19</v>
      </c>
      <c r="G518" s="98"/>
      <c r="H518" s="100">
        <f>H517</f>
        <v>14000</v>
      </c>
      <c r="I518" s="56">
        <f t="shared" ref="I518:J518" si="277">I517</f>
        <v>14000</v>
      </c>
      <c r="J518" s="56">
        <f t="shared" si="277"/>
        <v>14000</v>
      </c>
      <c r="K518" s="35"/>
      <c r="L518" s="35"/>
      <c r="M518" s="36"/>
      <c r="N518" s="38"/>
      <c r="Q518" s="76">
        <f t="shared" si="251"/>
        <v>42000</v>
      </c>
      <c r="R518" s="80">
        <f t="shared" si="252"/>
        <v>0</v>
      </c>
      <c r="S518" s="81"/>
      <c r="T518" s="81"/>
      <c r="U518" s="81"/>
    </row>
    <row r="519" spans="1:21" ht="60" outlineLevel="7" x14ac:dyDescent="0.25">
      <c r="A519" s="101">
        <f t="shared" si="247"/>
        <v>509</v>
      </c>
      <c r="B519" s="98" t="s">
        <v>22</v>
      </c>
      <c r="C519" s="99" t="s">
        <v>873</v>
      </c>
      <c r="D519" s="99" t="s">
        <v>902</v>
      </c>
      <c r="E519" s="98"/>
      <c r="F519" s="99" t="s">
        <v>23</v>
      </c>
      <c r="G519" s="98"/>
      <c r="H519" s="100">
        <f>H517</f>
        <v>14000</v>
      </c>
      <c r="I519" s="56">
        <f t="shared" ref="I519:J519" si="278">I517</f>
        <v>14000</v>
      </c>
      <c r="J519" s="56">
        <f t="shared" si="278"/>
        <v>14000</v>
      </c>
      <c r="K519" s="35"/>
      <c r="L519" s="35"/>
      <c r="M519" s="36"/>
      <c r="N519" s="38"/>
      <c r="Q519" s="76">
        <f t="shared" si="251"/>
        <v>42000</v>
      </c>
      <c r="R519" s="80">
        <f t="shared" si="252"/>
        <v>0</v>
      </c>
      <c r="S519" s="81"/>
      <c r="T519" s="81"/>
      <c r="U519" s="81"/>
    </row>
    <row r="520" spans="1:21" ht="30" outlineLevel="7" x14ac:dyDescent="0.2">
      <c r="A520" s="101">
        <f t="shared" si="247"/>
        <v>510</v>
      </c>
      <c r="B520" s="98" t="s">
        <v>228</v>
      </c>
      <c r="C520" s="99" t="s">
        <v>761</v>
      </c>
      <c r="D520" s="99"/>
      <c r="E520" s="98" t="s">
        <v>226</v>
      </c>
      <c r="F520" s="99"/>
      <c r="G520" s="98" t="s">
        <v>338</v>
      </c>
      <c r="H520" s="100">
        <f>H521</f>
        <v>18996900</v>
      </c>
      <c r="I520" s="56">
        <f t="shared" ref="I520:J520" si="279">I521</f>
        <v>18987000</v>
      </c>
      <c r="J520" s="56">
        <f t="shared" si="279"/>
        <v>18987000</v>
      </c>
      <c r="K520" s="35">
        <f>SUM(K521:K577)</f>
        <v>18488200</v>
      </c>
      <c r="L520" s="35">
        <f t="shared" ref="L520:U520" si="280">SUM(L521:L577)</f>
        <v>0</v>
      </c>
      <c r="M520" s="35">
        <f t="shared" si="280"/>
        <v>0</v>
      </c>
      <c r="N520" s="35">
        <f t="shared" si="280"/>
        <v>508700</v>
      </c>
      <c r="O520" s="35">
        <f t="shared" si="280"/>
        <v>498800</v>
      </c>
      <c r="P520" s="35">
        <f t="shared" si="280"/>
        <v>498800</v>
      </c>
      <c r="Q520" s="76">
        <f t="shared" si="251"/>
        <v>56970900</v>
      </c>
      <c r="R520" s="35">
        <f t="shared" si="280"/>
        <v>0</v>
      </c>
      <c r="S520" s="35">
        <f t="shared" si="280"/>
        <v>0</v>
      </c>
      <c r="T520" s="35">
        <f t="shared" si="280"/>
        <v>0</v>
      </c>
      <c r="U520" s="35">
        <f t="shared" si="280"/>
        <v>0</v>
      </c>
    </row>
    <row r="521" spans="1:21" ht="30" outlineLevel="7" x14ac:dyDescent="0.25">
      <c r="A521" s="101">
        <f t="shared" si="247"/>
        <v>511</v>
      </c>
      <c r="B521" s="98" t="s">
        <v>229</v>
      </c>
      <c r="C521" s="99" t="s">
        <v>762</v>
      </c>
      <c r="D521" s="99"/>
      <c r="E521" s="98" t="s">
        <v>226</v>
      </c>
      <c r="F521" s="99"/>
      <c r="G521" s="98" t="s">
        <v>338</v>
      </c>
      <c r="H521" s="100">
        <f>H522+H527+H536+H545+H550+H563+H568+H573</f>
        <v>18996900</v>
      </c>
      <c r="I521" s="56">
        <f t="shared" ref="I521:J521" si="281">I522+I527+I536+I545+I550+I563+I568+I573</f>
        <v>18987000</v>
      </c>
      <c r="J521" s="56">
        <f t="shared" si="281"/>
        <v>18987000</v>
      </c>
      <c r="K521" s="35"/>
      <c r="L521" s="35"/>
      <c r="M521" s="36"/>
      <c r="N521" s="37"/>
      <c r="Q521" s="76">
        <f t="shared" si="251"/>
        <v>56970900</v>
      </c>
      <c r="R521" s="80">
        <f t="shared" si="252"/>
        <v>0</v>
      </c>
      <c r="S521" s="81"/>
      <c r="T521" s="81"/>
      <c r="U521" s="81"/>
    </row>
    <row r="522" spans="1:21" ht="120" outlineLevel="7" x14ac:dyDescent="0.25">
      <c r="A522" s="101">
        <f t="shared" si="247"/>
        <v>512</v>
      </c>
      <c r="B522" s="103" t="s">
        <v>954</v>
      </c>
      <c r="C522" s="99" t="s">
        <v>877</v>
      </c>
      <c r="D522" s="99" t="s">
        <v>224</v>
      </c>
      <c r="E522" s="98" t="s">
        <v>226</v>
      </c>
      <c r="F522" s="99"/>
      <c r="G522" s="98" t="s">
        <v>234</v>
      </c>
      <c r="H522" s="100">
        <f>H524</f>
        <v>9900</v>
      </c>
      <c r="I522" s="69">
        <f>I524</f>
        <v>0</v>
      </c>
      <c r="J522" s="64">
        <f>J524</f>
        <v>0</v>
      </c>
      <c r="K522" s="35"/>
      <c r="L522" s="35"/>
      <c r="M522" s="36"/>
      <c r="N522" s="37"/>
      <c r="Q522" s="76">
        <f t="shared" si="251"/>
        <v>9900</v>
      </c>
      <c r="R522" s="80">
        <f t="shared" si="252"/>
        <v>0</v>
      </c>
      <c r="S522" s="81"/>
      <c r="T522" s="81"/>
      <c r="U522" s="81"/>
    </row>
    <row r="523" spans="1:21" ht="45" outlineLevel="4" x14ac:dyDescent="0.25">
      <c r="A523" s="101">
        <f t="shared" si="247"/>
        <v>513</v>
      </c>
      <c r="B523" s="103" t="s">
        <v>896</v>
      </c>
      <c r="C523" s="99" t="s">
        <v>877</v>
      </c>
      <c r="D523" s="99" t="s">
        <v>423</v>
      </c>
      <c r="E523" s="98" t="s">
        <v>226</v>
      </c>
      <c r="F523" s="99"/>
      <c r="G523" s="98" t="s">
        <v>234</v>
      </c>
      <c r="H523" s="100">
        <f>H524</f>
        <v>9900</v>
      </c>
      <c r="I523" s="56">
        <f>I524</f>
        <v>0</v>
      </c>
      <c r="J523" s="56">
        <f>J524</f>
        <v>0</v>
      </c>
      <c r="K523" s="35"/>
      <c r="L523" s="35"/>
      <c r="M523" s="36"/>
      <c r="N523" s="37"/>
      <c r="Q523" s="76">
        <f t="shared" si="251"/>
        <v>9900</v>
      </c>
      <c r="R523" s="80">
        <f t="shared" si="252"/>
        <v>0</v>
      </c>
      <c r="S523" s="81"/>
      <c r="T523" s="81"/>
      <c r="U523" s="81"/>
    </row>
    <row r="524" spans="1:21" ht="45" outlineLevel="5" x14ac:dyDescent="0.25">
      <c r="A524" s="101">
        <f t="shared" si="247"/>
        <v>514</v>
      </c>
      <c r="B524" s="98" t="s">
        <v>897</v>
      </c>
      <c r="C524" s="99" t="s">
        <v>877</v>
      </c>
      <c r="D524" s="99" t="s">
        <v>476</v>
      </c>
      <c r="E524" s="98" t="s">
        <v>226</v>
      </c>
      <c r="F524" s="99"/>
      <c r="G524" s="98" t="s">
        <v>234</v>
      </c>
      <c r="H524" s="100">
        <f>SUM(K524:N524)</f>
        <v>9900</v>
      </c>
      <c r="I524" s="58">
        <v>0</v>
      </c>
      <c r="J524" s="58">
        <v>0</v>
      </c>
      <c r="K524" s="35"/>
      <c r="L524" s="35"/>
      <c r="M524" s="36"/>
      <c r="N524" s="38">
        <v>9900</v>
      </c>
      <c r="O524" s="36">
        <v>0</v>
      </c>
      <c r="P524" s="36">
        <v>0</v>
      </c>
      <c r="Q524" s="76">
        <f t="shared" si="251"/>
        <v>9900</v>
      </c>
      <c r="R524" s="80">
        <f t="shared" si="252"/>
        <v>0</v>
      </c>
      <c r="S524" s="81"/>
      <c r="T524" s="81"/>
      <c r="U524" s="81"/>
    </row>
    <row r="525" spans="1:21" ht="15" outlineLevel="5" x14ac:dyDescent="0.25">
      <c r="A525" s="101">
        <f t="shared" ref="A525:A588" si="282">A524+1</f>
        <v>515</v>
      </c>
      <c r="B525" s="98" t="s">
        <v>18</v>
      </c>
      <c r="C525" s="99" t="s">
        <v>877</v>
      </c>
      <c r="D525" s="99" t="s">
        <v>476</v>
      </c>
      <c r="E525" s="98"/>
      <c r="F525" s="99" t="s">
        <v>19</v>
      </c>
      <c r="G525" s="98"/>
      <c r="H525" s="100">
        <f>H524</f>
        <v>9900</v>
      </c>
      <c r="I525" s="56">
        <f t="shared" ref="I525:J525" si="283">I524</f>
        <v>0</v>
      </c>
      <c r="J525" s="56">
        <f t="shared" si="283"/>
        <v>0</v>
      </c>
      <c r="K525" s="35"/>
      <c r="L525" s="35"/>
      <c r="M525" s="36"/>
      <c r="N525" s="38"/>
      <c r="Q525" s="76">
        <f t="shared" si="251"/>
        <v>9900</v>
      </c>
      <c r="R525" s="80">
        <f t="shared" si="252"/>
        <v>0</v>
      </c>
      <c r="S525" s="81"/>
      <c r="T525" s="81"/>
      <c r="U525" s="81"/>
    </row>
    <row r="526" spans="1:21" ht="15" outlineLevel="5" x14ac:dyDescent="0.25">
      <c r="A526" s="101">
        <f t="shared" si="282"/>
        <v>516</v>
      </c>
      <c r="B526" s="98" t="s">
        <v>26</v>
      </c>
      <c r="C526" s="99" t="s">
        <v>877</v>
      </c>
      <c r="D526" s="99" t="s">
        <v>476</v>
      </c>
      <c r="E526" s="98"/>
      <c r="F526" s="99" t="s">
        <v>27</v>
      </c>
      <c r="G526" s="98"/>
      <c r="H526" s="100">
        <f>H524</f>
        <v>9900</v>
      </c>
      <c r="I526" s="56">
        <f t="shared" ref="I526:J526" si="284">I524</f>
        <v>0</v>
      </c>
      <c r="J526" s="56">
        <f t="shared" si="284"/>
        <v>0</v>
      </c>
      <c r="K526" s="35"/>
      <c r="L526" s="35"/>
      <c r="M526" s="36"/>
      <c r="N526" s="38"/>
      <c r="Q526" s="76">
        <f t="shared" si="251"/>
        <v>9900</v>
      </c>
      <c r="R526" s="80">
        <f t="shared" si="252"/>
        <v>0</v>
      </c>
      <c r="S526" s="81"/>
      <c r="T526" s="81"/>
      <c r="U526" s="81"/>
    </row>
    <row r="527" spans="1:21" ht="135" outlineLevel="6" x14ac:dyDescent="0.25">
      <c r="A527" s="101">
        <f t="shared" si="282"/>
        <v>517</v>
      </c>
      <c r="B527" s="103" t="s">
        <v>955</v>
      </c>
      <c r="C527" s="99" t="s">
        <v>764</v>
      </c>
      <c r="D527" s="99" t="s">
        <v>224</v>
      </c>
      <c r="E527" s="98" t="s">
        <v>226</v>
      </c>
      <c r="F527" s="99"/>
      <c r="G527" s="98" t="s">
        <v>227</v>
      </c>
      <c r="H527" s="100">
        <f>H529+H533</f>
        <v>31100</v>
      </c>
      <c r="I527" s="56">
        <f>I529+I533</f>
        <v>31100</v>
      </c>
      <c r="J527" s="56">
        <f>J529+J533</f>
        <v>31100</v>
      </c>
      <c r="K527" s="39"/>
      <c r="L527" s="39"/>
      <c r="M527" s="36"/>
      <c r="N527" s="37"/>
      <c r="Q527" s="76">
        <f t="shared" si="251"/>
        <v>93300</v>
      </c>
      <c r="R527" s="80">
        <f t="shared" si="252"/>
        <v>0</v>
      </c>
      <c r="S527" s="81"/>
      <c r="T527" s="81"/>
      <c r="U527" s="81"/>
    </row>
    <row r="528" spans="1:21" ht="90" outlineLevel="6" x14ac:dyDescent="0.25">
      <c r="A528" s="101">
        <f t="shared" si="282"/>
        <v>518</v>
      </c>
      <c r="B528" s="103" t="s">
        <v>894</v>
      </c>
      <c r="C528" s="99" t="s">
        <v>764</v>
      </c>
      <c r="D528" s="99" t="s">
        <v>299</v>
      </c>
      <c r="E528" s="98" t="s">
        <v>226</v>
      </c>
      <c r="F528" s="99"/>
      <c r="G528" s="98" t="s">
        <v>227</v>
      </c>
      <c r="H528" s="100">
        <f>H529</f>
        <v>29364</v>
      </c>
      <c r="I528" s="56">
        <f>I529</f>
        <v>29364</v>
      </c>
      <c r="J528" s="56">
        <f>J529</f>
        <v>29364</v>
      </c>
      <c r="K528" s="39"/>
      <c r="L528" s="39"/>
      <c r="M528" s="36"/>
      <c r="N528" s="37"/>
      <c r="Q528" s="76">
        <f t="shared" si="251"/>
        <v>88092</v>
      </c>
      <c r="R528" s="80">
        <f t="shared" si="252"/>
        <v>0</v>
      </c>
      <c r="S528" s="81"/>
      <c r="T528" s="81"/>
      <c r="U528" s="81"/>
    </row>
    <row r="529" spans="1:21" ht="30" outlineLevel="7" x14ac:dyDescent="0.25">
      <c r="A529" s="101">
        <f t="shared" si="282"/>
        <v>519</v>
      </c>
      <c r="B529" s="98" t="s">
        <v>895</v>
      </c>
      <c r="C529" s="99" t="s">
        <v>764</v>
      </c>
      <c r="D529" s="99" t="s">
        <v>324</v>
      </c>
      <c r="E529" s="98" t="s">
        <v>226</v>
      </c>
      <c r="F529" s="99"/>
      <c r="G529" s="98" t="s">
        <v>227</v>
      </c>
      <c r="H529" s="100">
        <f>SUM(K529:N529)</f>
        <v>29364</v>
      </c>
      <c r="I529" s="57">
        <v>29364</v>
      </c>
      <c r="J529" s="58">
        <v>29364</v>
      </c>
      <c r="K529" s="35"/>
      <c r="L529" s="35"/>
      <c r="M529" s="36"/>
      <c r="N529" s="38">
        <v>29364</v>
      </c>
      <c r="Q529" s="76">
        <f t="shared" ref="Q529:Q592" si="285">H529+I529+J529</f>
        <v>88092</v>
      </c>
      <c r="R529" s="80">
        <f t="shared" ref="R529:R592" si="286">SUM(S529:U529)</f>
        <v>0</v>
      </c>
      <c r="S529" s="81"/>
      <c r="T529" s="81"/>
      <c r="U529" s="81"/>
    </row>
    <row r="530" spans="1:21" ht="15" outlineLevel="7" x14ac:dyDescent="0.25">
      <c r="A530" s="101">
        <f t="shared" si="282"/>
        <v>520</v>
      </c>
      <c r="B530" s="98" t="s">
        <v>18</v>
      </c>
      <c r="C530" s="99" t="s">
        <v>764</v>
      </c>
      <c r="D530" s="99" t="s">
        <v>324</v>
      </c>
      <c r="E530" s="98"/>
      <c r="F530" s="99" t="s">
        <v>19</v>
      </c>
      <c r="G530" s="98"/>
      <c r="H530" s="100">
        <f>H529</f>
        <v>29364</v>
      </c>
      <c r="I530" s="56">
        <f t="shared" ref="I530:J530" si="287">I529</f>
        <v>29364</v>
      </c>
      <c r="J530" s="56">
        <f t="shared" si="287"/>
        <v>29364</v>
      </c>
      <c r="K530" s="35"/>
      <c r="L530" s="35"/>
      <c r="M530" s="36"/>
      <c r="N530" s="38"/>
      <c r="Q530" s="76">
        <f t="shared" si="285"/>
        <v>88092</v>
      </c>
      <c r="R530" s="80">
        <f t="shared" si="286"/>
        <v>0</v>
      </c>
      <c r="S530" s="81"/>
      <c r="T530" s="81"/>
      <c r="U530" s="81"/>
    </row>
    <row r="531" spans="1:21" ht="75" outlineLevel="7" x14ac:dyDescent="0.25">
      <c r="A531" s="101">
        <f t="shared" si="282"/>
        <v>521</v>
      </c>
      <c r="B531" s="98" t="s">
        <v>24</v>
      </c>
      <c r="C531" s="99" t="s">
        <v>764</v>
      </c>
      <c r="D531" s="99" t="s">
        <v>324</v>
      </c>
      <c r="E531" s="98"/>
      <c r="F531" s="99" t="s">
        <v>25</v>
      </c>
      <c r="G531" s="98"/>
      <c r="H531" s="100">
        <f>H529</f>
        <v>29364</v>
      </c>
      <c r="I531" s="56">
        <f t="shared" ref="I531:J531" si="288">I529</f>
        <v>29364</v>
      </c>
      <c r="J531" s="56">
        <f t="shared" si="288"/>
        <v>29364</v>
      </c>
      <c r="K531" s="35"/>
      <c r="L531" s="35"/>
      <c r="M531" s="36"/>
      <c r="N531" s="38"/>
      <c r="Q531" s="76">
        <f t="shared" si="285"/>
        <v>88092</v>
      </c>
      <c r="R531" s="80">
        <f t="shared" si="286"/>
        <v>0</v>
      </c>
      <c r="S531" s="81"/>
      <c r="T531" s="81"/>
      <c r="U531" s="81"/>
    </row>
    <row r="532" spans="1:21" ht="45" outlineLevel="4" x14ac:dyDescent="0.25">
      <c r="A532" s="101">
        <f t="shared" si="282"/>
        <v>522</v>
      </c>
      <c r="B532" s="98" t="s">
        <v>896</v>
      </c>
      <c r="C532" s="99" t="s">
        <v>764</v>
      </c>
      <c r="D532" s="99" t="s">
        <v>423</v>
      </c>
      <c r="E532" s="98" t="s">
        <v>226</v>
      </c>
      <c r="F532" s="99"/>
      <c r="G532" s="98" t="s">
        <v>227</v>
      </c>
      <c r="H532" s="100">
        <f>H533</f>
        <v>1736</v>
      </c>
      <c r="I532" s="56">
        <f>I533</f>
        <v>1736</v>
      </c>
      <c r="J532" s="56">
        <f>J533</f>
        <v>1736</v>
      </c>
      <c r="K532" s="35"/>
      <c r="L532" s="35"/>
      <c r="M532" s="36"/>
      <c r="N532" s="38"/>
      <c r="Q532" s="76">
        <f t="shared" si="285"/>
        <v>5208</v>
      </c>
      <c r="R532" s="80">
        <f t="shared" si="286"/>
        <v>0</v>
      </c>
      <c r="S532" s="81"/>
      <c r="T532" s="81"/>
      <c r="U532" s="81"/>
    </row>
    <row r="533" spans="1:21" ht="45" outlineLevel="5" x14ac:dyDescent="0.25">
      <c r="A533" s="101">
        <f t="shared" si="282"/>
        <v>523</v>
      </c>
      <c r="B533" s="98" t="s">
        <v>897</v>
      </c>
      <c r="C533" s="99" t="s">
        <v>764</v>
      </c>
      <c r="D533" s="99" t="s">
        <v>476</v>
      </c>
      <c r="E533" s="98" t="s">
        <v>226</v>
      </c>
      <c r="F533" s="99"/>
      <c r="G533" s="98" t="s">
        <v>227</v>
      </c>
      <c r="H533" s="100">
        <f>SUM(K533:N533)</f>
        <v>1736</v>
      </c>
      <c r="I533" s="58">
        <v>1736</v>
      </c>
      <c r="J533" s="58">
        <v>1736</v>
      </c>
      <c r="K533" s="35"/>
      <c r="L533" s="35"/>
      <c r="M533" s="36"/>
      <c r="N533" s="38">
        <v>1736</v>
      </c>
      <c r="O533" s="36">
        <v>31100</v>
      </c>
      <c r="P533" s="36">
        <v>31100</v>
      </c>
      <c r="Q533" s="76">
        <f t="shared" si="285"/>
        <v>5208</v>
      </c>
      <c r="R533" s="80">
        <f t="shared" si="286"/>
        <v>0</v>
      </c>
      <c r="S533" s="81"/>
      <c r="T533" s="81"/>
      <c r="U533" s="81"/>
    </row>
    <row r="534" spans="1:21" ht="15" outlineLevel="5" x14ac:dyDescent="0.25">
      <c r="A534" s="101">
        <f t="shared" si="282"/>
        <v>524</v>
      </c>
      <c r="B534" s="98" t="s">
        <v>18</v>
      </c>
      <c r="C534" s="99" t="s">
        <v>764</v>
      </c>
      <c r="D534" s="99" t="s">
        <v>476</v>
      </c>
      <c r="E534" s="98"/>
      <c r="F534" s="99" t="s">
        <v>19</v>
      </c>
      <c r="G534" s="98"/>
      <c r="H534" s="100">
        <f>H533</f>
        <v>1736</v>
      </c>
      <c r="I534" s="56">
        <f t="shared" ref="I534:J534" si="289">I533</f>
        <v>1736</v>
      </c>
      <c r="J534" s="56">
        <f t="shared" si="289"/>
        <v>1736</v>
      </c>
      <c r="K534" s="35"/>
      <c r="L534" s="35"/>
      <c r="M534" s="36"/>
      <c r="N534" s="38"/>
      <c r="Q534" s="76">
        <f t="shared" si="285"/>
        <v>5208</v>
      </c>
      <c r="R534" s="80">
        <f t="shared" si="286"/>
        <v>0</v>
      </c>
      <c r="S534" s="81"/>
      <c r="T534" s="81"/>
      <c r="U534" s="81"/>
    </row>
    <row r="535" spans="1:21" ht="75" outlineLevel="5" x14ac:dyDescent="0.25">
      <c r="A535" s="101">
        <f t="shared" si="282"/>
        <v>525</v>
      </c>
      <c r="B535" s="98" t="s">
        <v>24</v>
      </c>
      <c r="C535" s="99" t="s">
        <v>764</v>
      </c>
      <c r="D535" s="99" t="s">
        <v>476</v>
      </c>
      <c r="E535" s="98"/>
      <c r="F535" s="99" t="s">
        <v>25</v>
      </c>
      <c r="G535" s="98"/>
      <c r="H535" s="100">
        <f>H533</f>
        <v>1736</v>
      </c>
      <c r="I535" s="56">
        <f t="shared" ref="I535:J535" si="290">I533</f>
        <v>1736</v>
      </c>
      <c r="J535" s="56">
        <f t="shared" si="290"/>
        <v>1736</v>
      </c>
      <c r="K535" s="35"/>
      <c r="L535" s="35"/>
      <c r="M535" s="36"/>
      <c r="N535" s="38"/>
      <c r="Q535" s="76">
        <f t="shared" si="285"/>
        <v>5208</v>
      </c>
      <c r="R535" s="80">
        <f t="shared" si="286"/>
        <v>0</v>
      </c>
      <c r="S535" s="81"/>
      <c r="T535" s="81"/>
      <c r="U535" s="81"/>
    </row>
    <row r="536" spans="1:21" ht="105" outlineLevel="6" x14ac:dyDescent="0.25">
      <c r="A536" s="101">
        <f t="shared" si="282"/>
        <v>526</v>
      </c>
      <c r="B536" s="102" t="s">
        <v>956</v>
      </c>
      <c r="C536" s="99" t="s">
        <v>765</v>
      </c>
      <c r="D536" s="99" t="s">
        <v>224</v>
      </c>
      <c r="E536" s="98" t="s">
        <v>226</v>
      </c>
      <c r="F536" s="99"/>
      <c r="G536" s="98" t="s">
        <v>227</v>
      </c>
      <c r="H536" s="100">
        <f>H538+H542</f>
        <v>467700</v>
      </c>
      <c r="I536" s="56">
        <f>I538+I542</f>
        <v>467700</v>
      </c>
      <c r="J536" s="56">
        <f>J538+J542</f>
        <v>467700</v>
      </c>
      <c r="K536" s="39"/>
      <c r="L536" s="39"/>
      <c r="M536" s="36"/>
      <c r="N536" s="37"/>
      <c r="Q536" s="76">
        <f t="shared" si="285"/>
        <v>1403100</v>
      </c>
      <c r="R536" s="80">
        <f t="shared" si="286"/>
        <v>0</v>
      </c>
      <c r="S536" s="81"/>
      <c r="T536" s="81"/>
      <c r="U536" s="81"/>
    </row>
    <row r="537" spans="1:21" ht="90" outlineLevel="6" x14ac:dyDescent="0.25">
      <c r="A537" s="101">
        <f t="shared" si="282"/>
        <v>527</v>
      </c>
      <c r="B537" s="98" t="s">
        <v>894</v>
      </c>
      <c r="C537" s="99" t="s">
        <v>765</v>
      </c>
      <c r="D537" s="99" t="s">
        <v>299</v>
      </c>
      <c r="E537" s="98" t="s">
        <v>226</v>
      </c>
      <c r="F537" s="99"/>
      <c r="G537" s="98" t="s">
        <v>227</v>
      </c>
      <c r="H537" s="100">
        <f>H538</f>
        <v>416937</v>
      </c>
      <c r="I537" s="56">
        <f>I538</f>
        <v>416937</v>
      </c>
      <c r="J537" s="56">
        <f>J538</f>
        <v>416937</v>
      </c>
      <c r="K537" s="39"/>
      <c r="L537" s="39"/>
      <c r="M537" s="36"/>
      <c r="N537" s="37"/>
      <c r="Q537" s="76">
        <f t="shared" si="285"/>
        <v>1250811</v>
      </c>
      <c r="R537" s="80">
        <f t="shared" si="286"/>
        <v>0</v>
      </c>
      <c r="S537" s="81"/>
      <c r="T537" s="81"/>
      <c r="U537" s="81"/>
    </row>
    <row r="538" spans="1:21" ht="30" outlineLevel="7" x14ac:dyDescent="0.25">
      <c r="A538" s="101">
        <f t="shared" si="282"/>
        <v>528</v>
      </c>
      <c r="B538" s="98" t="s">
        <v>895</v>
      </c>
      <c r="C538" s="99" t="s">
        <v>765</v>
      </c>
      <c r="D538" s="99" t="s">
        <v>324</v>
      </c>
      <c r="E538" s="98" t="s">
        <v>226</v>
      </c>
      <c r="F538" s="99"/>
      <c r="G538" s="98" t="s">
        <v>227</v>
      </c>
      <c r="H538" s="100">
        <f>SUM(K538:N538)</f>
        <v>416937</v>
      </c>
      <c r="I538" s="57">
        <v>416937</v>
      </c>
      <c r="J538" s="58">
        <v>416937</v>
      </c>
      <c r="K538" s="35"/>
      <c r="L538" s="35"/>
      <c r="M538" s="36"/>
      <c r="N538" s="38">
        <v>416937</v>
      </c>
      <c r="Q538" s="76">
        <f t="shared" si="285"/>
        <v>1250811</v>
      </c>
      <c r="R538" s="80">
        <f t="shared" si="286"/>
        <v>0</v>
      </c>
      <c r="S538" s="81"/>
      <c r="T538" s="81"/>
      <c r="U538" s="81"/>
    </row>
    <row r="539" spans="1:21" ht="15" outlineLevel="7" x14ac:dyDescent="0.25">
      <c r="A539" s="101">
        <f t="shared" si="282"/>
        <v>529</v>
      </c>
      <c r="B539" s="98" t="s">
        <v>18</v>
      </c>
      <c r="C539" s="99" t="s">
        <v>765</v>
      </c>
      <c r="D539" s="99" t="s">
        <v>324</v>
      </c>
      <c r="E539" s="98"/>
      <c r="F539" s="99" t="s">
        <v>19</v>
      </c>
      <c r="G539" s="98"/>
      <c r="H539" s="100">
        <f>H538</f>
        <v>416937</v>
      </c>
      <c r="I539" s="56">
        <f t="shared" ref="I539:J539" si="291">I538</f>
        <v>416937</v>
      </c>
      <c r="J539" s="56">
        <f t="shared" si="291"/>
        <v>416937</v>
      </c>
      <c r="K539" s="35"/>
      <c r="L539" s="35"/>
      <c r="M539" s="36"/>
      <c r="N539" s="38"/>
      <c r="Q539" s="76">
        <f t="shared" si="285"/>
        <v>1250811</v>
      </c>
      <c r="R539" s="80">
        <f t="shared" si="286"/>
        <v>0</v>
      </c>
      <c r="S539" s="81"/>
      <c r="T539" s="81"/>
      <c r="U539" s="81"/>
    </row>
    <row r="540" spans="1:21" ht="75" outlineLevel="7" x14ac:dyDescent="0.25">
      <c r="A540" s="101">
        <f t="shared" si="282"/>
        <v>530</v>
      </c>
      <c r="B540" s="98" t="s">
        <v>24</v>
      </c>
      <c r="C540" s="99" t="s">
        <v>765</v>
      </c>
      <c r="D540" s="99" t="s">
        <v>324</v>
      </c>
      <c r="E540" s="98"/>
      <c r="F540" s="99" t="s">
        <v>25</v>
      </c>
      <c r="G540" s="98"/>
      <c r="H540" s="100">
        <f>H538</f>
        <v>416937</v>
      </c>
      <c r="I540" s="56">
        <f t="shared" ref="I540:J540" si="292">I538</f>
        <v>416937</v>
      </c>
      <c r="J540" s="56">
        <f t="shared" si="292"/>
        <v>416937</v>
      </c>
      <c r="K540" s="35"/>
      <c r="L540" s="35"/>
      <c r="M540" s="36"/>
      <c r="N540" s="38"/>
      <c r="Q540" s="76">
        <f t="shared" si="285"/>
        <v>1250811</v>
      </c>
      <c r="R540" s="80">
        <f t="shared" si="286"/>
        <v>0</v>
      </c>
      <c r="S540" s="81"/>
      <c r="T540" s="81"/>
      <c r="U540" s="81"/>
    </row>
    <row r="541" spans="1:21" ht="45" outlineLevel="4" x14ac:dyDescent="0.25">
      <c r="A541" s="101">
        <f t="shared" si="282"/>
        <v>531</v>
      </c>
      <c r="B541" s="98" t="s">
        <v>896</v>
      </c>
      <c r="C541" s="99" t="s">
        <v>765</v>
      </c>
      <c r="D541" s="99" t="s">
        <v>423</v>
      </c>
      <c r="E541" s="98" t="s">
        <v>226</v>
      </c>
      <c r="F541" s="99"/>
      <c r="G541" s="98" t="s">
        <v>227</v>
      </c>
      <c r="H541" s="100">
        <f>H542</f>
        <v>50763</v>
      </c>
      <c r="I541" s="56">
        <f>I542</f>
        <v>50763</v>
      </c>
      <c r="J541" s="56">
        <f>J542</f>
        <v>50763</v>
      </c>
      <c r="K541" s="35"/>
      <c r="L541" s="35"/>
      <c r="M541" s="36"/>
      <c r="N541" s="38"/>
      <c r="Q541" s="76">
        <f t="shared" si="285"/>
        <v>152289</v>
      </c>
      <c r="R541" s="80">
        <f t="shared" si="286"/>
        <v>0</v>
      </c>
      <c r="S541" s="81"/>
      <c r="T541" s="81"/>
      <c r="U541" s="81"/>
    </row>
    <row r="542" spans="1:21" ht="45" outlineLevel="5" x14ac:dyDescent="0.25">
      <c r="A542" s="101">
        <f t="shared" si="282"/>
        <v>532</v>
      </c>
      <c r="B542" s="98" t="s">
        <v>897</v>
      </c>
      <c r="C542" s="99" t="s">
        <v>765</v>
      </c>
      <c r="D542" s="99" t="s">
        <v>476</v>
      </c>
      <c r="E542" s="98" t="s">
        <v>226</v>
      </c>
      <c r="F542" s="99"/>
      <c r="G542" s="98" t="s">
        <v>227</v>
      </c>
      <c r="H542" s="100">
        <f>SUM(K542:N542)</f>
        <v>50763</v>
      </c>
      <c r="I542" s="58">
        <v>50763</v>
      </c>
      <c r="J542" s="58">
        <v>50763</v>
      </c>
      <c r="K542" s="35"/>
      <c r="L542" s="35"/>
      <c r="M542" s="36"/>
      <c r="N542" s="38">
        <v>50763</v>
      </c>
      <c r="O542" s="36">
        <v>467700</v>
      </c>
      <c r="P542" s="36">
        <v>467700</v>
      </c>
      <c r="Q542" s="76">
        <f t="shared" si="285"/>
        <v>152289</v>
      </c>
      <c r="R542" s="80">
        <f t="shared" si="286"/>
        <v>0</v>
      </c>
      <c r="S542" s="81"/>
      <c r="T542" s="81"/>
      <c r="U542" s="81"/>
    </row>
    <row r="543" spans="1:21" ht="15" outlineLevel="5" x14ac:dyDescent="0.25">
      <c r="A543" s="101">
        <f t="shared" si="282"/>
        <v>533</v>
      </c>
      <c r="B543" s="98" t="s">
        <v>18</v>
      </c>
      <c r="C543" s="99" t="s">
        <v>765</v>
      </c>
      <c r="D543" s="99" t="s">
        <v>476</v>
      </c>
      <c r="E543" s="98"/>
      <c r="F543" s="99" t="s">
        <v>19</v>
      </c>
      <c r="G543" s="98"/>
      <c r="H543" s="100">
        <f>H542</f>
        <v>50763</v>
      </c>
      <c r="I543" s="56">
        <f t="shared" ref="I543:J543" si="293">I542</f>
        <v>50763</v>
      </c>
      <c r="J543" s="56">
        <f t="shared" si="293"/>
        <v>50763</v>
      </c>
      <c r="K543" s="35"/>
      <c r="L543" s="35"/>
      <c r="M543" s="36"/>
      <c r="N543" s="38"/>
      <c r="Q543" s="76">
        <f t="shared" si="285"/>
        <v>152289</v>
      </c>
      <c r="R543" s="80">
        <f t="shared" si="286"/>
        <v>0</v>
      </c>
      <c r="S543" s="81"/>
      <c r="T543" s="81"/>
      <c r="U543" s="81"/>
    </row>
    <row r="544" spans="1:21" ht="75" outlineLevel="5" x14ac:dyDescent="0.25">
      <c r="A544" s="101">
        <f t="shared" si="282"/>
        <v>534</v>
      </c>
      <c r="B544" s="98" t="s">
        <v>24</v>
      </c>
      <c r="C544" s="99" t="s">
        <v>765</v>
      </c>
      <c r="D544" s="99" t="s">
        <v>476</v>
      </c>
      <c r="E544" s="98"/>
      <c r="F544" s="99" t="s">
        <v>25</v>
      </c>
      <c r="G544" s="98"/>
      <c r="H544" s="100">
        <f>H542</f>
        <v>50763</v>
      </c>
      <c r="I544" s="56">
        <f t="shared" ref="I544:J544" si="294">I542</f>
        <v>50763</v>
      </c>
      <c r="J544" s="56">
        <f t="shared" si="294"/>
        <v>50763</v>
      </c>
      <c r="K544" s="35"/>
      <c r="L544" s="35"/>
      <c r="M544" s="36"/>
      <c r="N544" s="38"/>
      <c r="Q544" s="76">
        <f t="shared" si="285"/>
        <v>152289</v>
      </c>
      <c r="R544" s="80">
        <f t="shared" si="286"/>
        <v>0</v>
      </c>
      <c r="S544" s="81"/>
      <c r="T544" s="81"/>
      <c r="U544" s="81"/>
    </row>
    <row r="545" spans="1:21" ht="45" outlineLevel="6" x14ac:dyDescent="0.25">
      <c r="A545" s="101">
        <f t="shared" si="282"/>
        <v>535</v>
      </c>
      <c r="B545" s="98" t="s">
        <v>760</v>
      </c>
      <c r="C545" s="99" t="s">
        <v>763</v>
      </c>
      <c r="D545" s="99"/>
      <c r="E545" s="98" t="s">
        <v>226</v>
      </c>
      <c r="F545" s="99"/>
      <c r="G545" s="98" t="s">
        <v>338</v>
      </c>
      <c r="H545" s="100">
        <f>H547</f>
        <v>982800</v>
      </c>
      <c r="I545" s="64">
        <f>I547</f>
        <v>982800</v>
      </c>
      <c r="J545" s="64">
        <f>J547</f>
        <v>982800</v>
      </c>
      <c r="K545" s="35"/>
      <c r="L545" s="35"/>
      <c r="M545" s="36"/>
      <c r="N545" s="37"/>
      <c r="Q545" s="76">
        <f t="shared" si="285"/>
        <v>2948400</v>
      </c>
      <c r="R545" s="80">
        <f t="shared" si="286"/>
        <v>0</v>
      </c>
      <c r="S545" s="81"/>
      <c r="T545" s="81"/>
      <c r="U545" s="81"/>
    </row>
    <row r="546" spans="1:21" ht="90" outlineLevel="6" x14ac:dyDescent="0.25">
      <c r="A546" s="101">
        <f t="shared" si="282"/>
        <v>536</v>
      </c>
      <c r="B546" s="98" t="s">
        <v>894</v>
      </c>
      <c r="C546" s="99" t="s">
        <v>763</v>
      </c>
      <c r="D546" s="99" t="s">
        <v>299</v>
      </c>
      <c r="E546" s="98" t="s">
        <v>226</v>
      </c>
      <c r="F546" s="99"/>
      <c r="G546" s="98" t="s">
        <v>338</v>
      </c>
      <c r="H546" s="100">
        <f>H547</f>
        <v>982800</v>
      </c>
      <c r="I546" s="56">
        <f>I547</f>
        <v>982800</v>
      </c>
      <c r="J546" s="56">
        <f>J547</f>
        <v>982800</v>
      </c>
      <c r="K546" s="35"/>
      <c r="L546" s="35"/>
      <c r="M546" s="36"/>
      <c r="N546" s="37"/>
      <c r="Q546" s="76">
        <f t="shared" si="285"/>
        <v>2948400</v>
      </c>
      <c r="R546" s="80">
        <f t="shared" si="286"/>
        <v>0</v>
      </c>
      <c r="S546" s="81"/>
      <c r="T546" s="81"/>
      <c r="U546" s="81"/>
    </row>
    <row r="547" spans="1:21" ht="30" outlineLevel="7" x14ac:dyDescent="0.25">
      <c r="A547" s="101">
        <f t="shared" si="282"/>
        <v>537</v>
      </c>
      <c r="B547" s="98" t="s">
        <v>895</v>
      </c>
      <c r="C547" s="99" t="s">
        <v>763</v>
      </c>
      <c r="D547" s="99" t="s">
        <v>324</v>
      </c>
      <c r="E547" s="98" t="s">
        <v>226</v>
      </c>
      <c r="F547" s="99"/>
      <c r="G547" s="98" t="s">
        <v>338</v>
      </c>
      <c r="H547" s="100">
        <f>SUM(K547:N547)</f>
        <v>982800</v>
      </c>
      <c r="I547" s="57">
        <v>982800</v>
      </c>
      <c r="J547" s="58">
        <v>982800</v>
      </c>
      <c r="K547" s="35">
        <v>982800</v>
      </c>
      <c r="L547" s="35"/>
      <c r="M547" s="36"/>
      <c r="N547" s="38"/>
      <c r="Q547" s="76">
        <f t="shared" si="285"/>
        <v>2948400</v>
      </c>
      <c r="R547" s="80">
        <f t="shared" si="286"/>
        <v>0</v>
      </c>
      <c r="S547" s="81"/>
      <c r="T547" s="81"/>
      <c r="U547" s="81"/>
    </row>
    <row r="548" spans="1:21" ht="15" outlineLevel="7" x14ac:dyDescent="0.25">
      <c r="A548" s="101">
        <f t="shared" si="282"/>
        <v>538</v>
      </c>
      <c r="B548" s="98" t="s">
        <v>18</v>
      </c>
      <c r="C548" s="99" t="s">
        <v>763</v>
      </c>
      <c r="D548" s="99" t="s">
        <v>324</v>
      </c>
      <c r="E548" s="98"/>
      <c r="F548" s="99" t="s">
        <v>19</v>
      </c>
      <c r="G548" s="98"/>
      <c r="H548" s="100">
        <f>H547</f>
        <v>982800</v>
      </c>
      <c r="I548" s="56">
        <f t="shared" ref="I548:J548" si="295">I547</f>
        <v>982800</v>
      </c>
      <c r="J548" s="56">
        <f t="shared" si="295"/>
        <v>982800</v>
      </c>
      <c r="K548" s="35"/>
      <c r="L548" s="35"/>
      <c r="M548" s="36"/>
      <c r="N548" s="38"/>
      <c r="Q548" s="76">
        <f t="shared" si="285"/>
        <v>2948400</v>
      </c>
      <c r="R548" s="80">
        <f t="shared" si="286"/>
        <v>0</v>
      </c>
      <c r="S548" s="81"/>
      <c r="T548" s="81"/>
      <c r="U548" s="81"/>
    </row>
    <row r="549" spans="1:21" ht="45" outlineLevel="7" x14ac:dyDescent="0.25">
      <c r="A549" s="101">
        <f t="shared" si="282"/>
        <v>539</v>
      </c>
      <c r="B549" s="98" t="s">
        <v>20</v>
      </c>
      <c r="C549" s="99" t="s">
        <v>763</v>
      </c>
      <c r="D549" s="99" t="s">
        <v>324</v>
      </c>
      <c r="E549" s="98"/>
      <c r="F549" s="99" t="s">
        <v>21</v>
      </c>
      <c r="G549" s="98"/>
      <c r="H549" s="100">
        <f>H547</f>
        <v>982800</v>
      </c>
      <c r="I549" s="56">
        <f t="shared" ref="I549:J549" si="296">I547</f>
        <v>982800</v>
      </c>
      <c r="J549" s="56">
        <f t="shared" si="296"/>
        <v>982800</v>
      </c>
      <c r="K549" s="35"/>
      <c r="L549" s="35"/>
      <c r="M549" s="36"/>
      <c r="N549" s="38"/>
      <c r="Q549" s="76">
        <f t="shared" si="285"/>
        <v>2948400</v>
      </c>
      <c r="R549" s="80">
        <f t="shared" si="286"/>
        <v>0</v>
      </c>
      <c r="S549" s="81"/>
      <c r="T549" s="81"/>
      <c r="U549" s="81"/>
    </row>
    <row r="550" spans="1:21" ht="60" outlineLevel="4" x14ac:dyDescent="0.25">
      <c r="A550" s="101">
        <f t="shared" si="282"/>
        <v>540</v>
      </c>
      <c r="B550" s="98" t="s">
        <v>232</v>
      </c>
      <c r="C550" s="99" t="s">
        <v>766</v>
      </c>
      <c r="D550" s="99" t="s">
        <v>224</v>
      </c>
      <c r="E550" s="98" t="s">
        <v>226</v>
      </c>
      <c r="F550" s="99"/>
      <c r="G550" s="98" t="s">
        <v>227</v>
      </c>
      <c r="H550" s="100">
        <f>H552+H556+H560</f>
        <v>14128400</v>
      </c>
      <c r="I550" s="56">
        <f>I552+I556+I560</f>
        <v>14128400</v>
      </c>
      <c r="J550" s="56">
        <f>J552+J556+J560</f>
        <v>14128400</v>
      </c>
      <c r="K550" s="39"/>
      <c r="L550" s="39"/>
      <c r="M550" s="36"/>
      <c r="N550" s="37"/>
      <c r="Q550" s="76">
        <f t="shared" si="285"/>
        <v>42385200</v>
      </c>
      <c r="R550" s="80">
        <f t="shared" si="286"/>
        <v>0</v>
      </c>
      <c r="S550" s="81"/>
      <c r="T550" s="81"/>
      <c r="U550" s="81"/>
    </row>
    <row r="551" spans="1:21" ht="90" outlineLevel="5" x14ac:dyDescent="0.25">
      <c r="A551" s="101">
        <f t="shared" si="282"/>
        <v>541</v>
      </c>
      <c r="B551" s="98" t="s">
        <v>894</v>
      </c>
      <c r="C551" s="99" t="s">
        <v>766</v>
      </c>
      <c r="D551" s="99" t="s">
        <v>299</v>
      </c>
      <c r="E551" s="98" t="s">
        <v>226</v>
      </c>
      <c r="F551" s="99"/>
      <c r="G551" s="98" t="s">
        <v>227</v>
      </c>
      <c r="H551" s="100">
        <f>H552</f>
        <v>10951400</v>
      </c>
      <c r="I551" s="56">
        <f>I552</f>
        <v>10951400</v>
      </c>
      <c r="J551" s="56">
        <f>J552</f>
        <v>10951400</v>
      </c>
      <c r="K551" s="39"/>
      <c r="L551" s="39"/>
      <c r="M551" s="36"/>
      <c r="N551" s="37"/>
      <c r="Q551" s="76">
        <f t="shared" si="285"/>
        <v>32854200</v>
      </c>
      <c r="R551" s="80">
        <f t="shared" si="286"/>
        <v>0</v>
      </c>
      <c r="S551" s="81"/>
      <c r="T551" s="81"/>
      <c r="U551" s="81"/>
    </row>
    <row r="552" spans="1:21" ht="30" outlineLevel="6" x14ac:dyDescent="0.25">
      <c r="A552" s="101">
        <f t="shared" si="282"/>
        <v>542</v>
      </c>
      <c r="B552" s="98" t="s">
        <v>895</v>
      </c>
      <c r="C552" s="99" t="s">
        <v>766</v>
      </c>
      <c r="D552" s="99" t="s">
        <v>324</v>
      </c>
      <c r="E552" s="98" t="s">
        <v>226</v>
      </c>
      <c r="F552" s="99"/>
      <c r="G552" s="98" t="s">
        <v>227</v>
      </c>
      <c r="H552" s="100">
        <f>SUM(K552:N552)</f>
        <v>10951400</v>
      </c>
      <c r="I552" s="58">
        <v>10951400</v>
      </c>
      <c r="J552" s="58">
        <v>10951400</v>
      </c>
      <c r="K552" s="35">
        <v>10951400</v>
      </c>
      <c r="L552" s="35"/>
      <c r="M552" s="36"/>
      <c r="N552" s="38"/>
      <c r="Q552" s="76">
        <f t="shared" si="285"/>
        <v>32854200</v>
      </c>
      <c r="R552" s="80">
        <f t="shared" si="286"/>
        <v>0</v>
      </c>
      <c r="S552" s="81"/>
      <c r="T552" s="81"/>
      <c r="U552" s="81"/>
    </row>
    <row r="553" spans="1:21" ht="15" outlineLevel="6" x14ac:dyDescent="0.25">
      <c r="A553" s="101">
        <f t="shared" si="282"/>
        <v>543</v>
      </c>
      <c r="B553" s="98" t="s">
        <v>18</v>
      </c>
      <c r="C553" s="99" t="s">
        <v>766</v>
      </c>
      <c r="D553" s="99" t="s">
        <v>324</v>
      </c>
      <c r="E553" s="98"/>
      <c r="F553" s="99" t="s">
        <v>19</v>
      </c>
      <c r="G553" s="98"/>
      <c r="H553" s="100">
        <f>H552</f>
        <v>10951400</v>
      </c>
      <c r="I553" s="56">
        <f t="shared" ref="I553:J553" si="297">I552</f>
        <v>10951400</v>
      </c>
      <c r="J553" s="56">
        <f t="shared" si="297"/>
        <v>10951400</v>
      </c>
      <c r="K553" s="35"/>
      <c r="L553" s="35"/>
      <c r="M553" s="36"/>
      <c r="N553" s="38"/>
      <c r="Q553" s="76">
        <f t="shared" si="285"/>
        <v>32854200</v>
      </c>
      <c r="R553" s="80">
        <f t="shared" si="286"/>
        <v>0</v>
      </c>
      <c r="S553" s="81"/>
      <c r="T553" s="81"/>
      <c r="U553" s="81"/>
    </row>
    <row r="554" spans="1:21" ht="75" outlineLevel="6" x14ac:dyDescent="0.25">
      <c r="A554" s="101">
        <f t="shared" si="282"/>
        <v>544</v>
      </c>
      <c r="B554" s="98" t="s">
        <v>24</v>
      </c>
      <c r="C554" s="99" t="s">
        <v>766</v>
      </c>
      <c r="D554" s="99" t="s">
        <v>324</v>
      </c>
      <c r="E554" s="98"/>
      <c r="F554" s="99" t="s">
        <v>25</v>
      </c>
      <c r="G554" s="98"/>
      <c r="H554" s="100">
        <f>H552</f>
        <v>10951400</v>
      </c>
      <c r="I554" s="56">
        <f t="shared" ref="I554:J554" si="298">I552</f>
        <v>10951400</v>
      </c>
      <c r="J554" s="56">
        <f t="shared" si="298"/>
        <v>10951400</v>
      </c>
      <c r="K554" s="35"/>
      <c r="L554" s="35"/>
      <c r="M554" s="36"/>
      <c r="N554" s="38"/>
      <c r="Q554" s="76">
        <f t="shared" si="285"/>
        <v>32854200</v>
      </c>
      <c r="R554" s="80">
        <f t="shared" si="286"/>
        <v>0</v>
      </c>
      <c r="S554" s="81"/>
      <c r="T554" s="81"/>
      <c r="U554" s="81"/>
    </row>
    <row r="555" spans="1:21" ht="45" outlineLevel="6" x14ac:dyDescent="0.25">
      <c r="A555" s="101">
        <f t="shared" si="282"/>
        <v>545</v>
      </c>
      <c r="B555" s="98" t="s">
        <v>896</v>
      </c>
      <c r="C555" s="99" t="s">
        <v>766</v>
      </c>
      <c r="D555" s="99" t="s">
        <v>423</v>
      </c>
      <c r="E555" s="98" t="s">
        <v>226</v>
      </c>
      <c r="F555" s="99"/>
      <c r="G555" s="98" t="s">
        <v>227</v>
      </c>
      <c r="H555" s="100">
        <f>H556</f>
        <v>3145000</v>
      </c>
      <c r="I555" s="56">
        <f>I556</f>
        <v>3145000</v>
      </c>
      <c r="J555" s="56">
        <f>J556</f>
        <v>3145000</v>
      </c>
      <c r="K555" s="35"/>
      <c r="L555" s="35"/>
      <c r="M555" s="36"/>
      <c r="N555" s="38"/>
      <c r="Q555" s="76">
        <f t="shared" si="285"/>
        <v>9435000</v>
      </c>
      <c r="R555" s="80">
        <f t="shared" si="286"/>
        <v>0</v>
      </c>
      <c r="S555" s="81"/>
      <c r="T555" s="81"/>
      <c r="U555" s="81"/>
    </row>
    <row r="556" spans="1:21" ht="45" outlineLevel="7" x14ac:dyDescent="0.25">
      <c r="A556" s="101">
        <f t="shared" si="282"/>
        <v>546</v>
      </c>
      <c r="B556" s="98" t="s">
        <v>897</v>
      </c>
      <c r="C556" s="99" t="s">
        <v>766</v>
      </c>
      <c r="D556" s="99" t="s">
        <v>476</v>
      </c>
      <c r="E556" s="98" t="s">
        <v>226</v>
      </c>
      <c r="F556" s="99"/>
      <c r="G556" s="98" t="s">
        <v>227</v>
      </c>
      <c r="H556" s="100">
        <f>SUM(K556:N556)</f>
        <v>3145000</v>
      </c>
      <c r="I556" s="57">
        <v>3145000</v>
      </c>
      <c r="J556" s="58">
        <v>3145000</v>
      </c>
      <c r="K556" s="35">
        <v>3145000</v>
      </c>
      <c r="L556" s="35"/>
      <c r="M556" s="36"/>
      <c r="N556" s="38"/>
      <c r="Q556" s="76">
        <f t="shared" si="285"/>
        <v>9435000</v>
      </c>
      <c r="R556" s="80">
        <f t="shared" si="286"/>
        <v>0</v>
      </c>
      <c r="S556" s="81"/>
      <c r="T556" s="81"/>
      <c r="U556" s="81"/>
    </row>
    <row r="557" spans="1:21" ht="15" outlineLevel="7" x14ac:dyDescent="0.25">
      <c r="A557" s="101">
        <f t="shared" si="282"/>
        <v>547</v>
      </c>
      <c r="B557" s="98" t="s">
        <v>18</v>
      </c>
      <c r="C557" s="99" t="s">
        <v>766</v>
      </c>
      <c r="D557" s="99" t="s">
        <v>476</v>
      </c>
      <c r="E557" s="98"/>
      <c r="F557" s="99" t="s">
        <v>19</v>
      </c>
      <c r="G557" s="98"/>
      <c r="H557" s="100">
        <f>H556</f>
        <v>3145000</v>
      </c>
      <c r="I557" s="56">
        <f t="shared" ref="I557:J557" si="299">I556</f>
        <v>3145000</v>
      </c>
      <c r="J557" s="56">
        <f t="shared" si="299"/>
        <v>3145000</v>
      </c>
      <c r="K557" s="35"/>
      <c r="L557" s="35"/>
      <c r="M557" s="36"/>
      <c r="N557" s="38"/>
      <c r="Q557" s="76">
        <f t="shared" si="285"/>
        <v>9435000</v>
      </c>
      <c r="R557" s="80">
        <f t="shared" si="286"/>
        <v>0</v>
      </c>
      <c r="S557" s="81"/>
      <c r="T557" s="81"/>
      <c r="U557" s="81"/>
    </row>
    <row r="558" spans="1:21" ht="75" outlineLevel="7" x14ac:dyDescent="0.25">
      <c r="A558" s="101">
        <f t="shared" si="282"/>
        <v>548</v>
      </c>
      <c r="B558" s="98" t="s">
        <v>24</v>
      </c>
      <c r="C558" s="99" t="s">
        <v>766</v>
      </c>
      <c r="D558" s="99" t="s">
        <v>476</v>
      </c>
      <c r="E558" s="98"/>
      <c r="F558" s="99" t="s">
        <v>25</v>
      </c>
      <c r="G558" s="98"/>
      <c r="H558" s="100">
        <f>H556</f>
        <v>3145000</v>
      </c>
      <c r="I558" s="56">
        <f t="shared" ref="I558:J558" si="300">I556</f>
        <v>3145000</v>
      </c>
      <c r="J558" s="56">
        <f t="shared" si="300"/>
        <v>3145000</v>
      </c>
      <c r="K558" s="35"/>
      <c r="L558" s="35"/>
      <c r="M558" s="36"/>
      <c r="N558" s="38"/>
      <c r="Q558" s="76">
        <f t="shared" si="285"/>
        <v>9435000</v>
      </c>
      <c r="R558" s="80">
        <f t="shared" si="286"/>
        <v>0</v>
      </c>
      <c r="S558" s="81"/>
      <c r="T558" s="81"/>
      <c r="U558" s="81"/>
    </row>
    <row r="559" spans="1:21" ht="15" outlineLevel="6" x14ac:dyDescent="0.25">
      <c r="A559" s="101">
        <f t="shared" si="282"/>
        <v>549</v>
      </c>
      <c r="B559" s="98" t="s">
        <v>899</v>
      </c>
      <c r="C559" s="99" t="s">
        <v>766</v>
      </c>
      <c r="D559" s="99" t="s">
        <v>900</v>
      </c>
      <c r="E559" s="98" t="s">
        <v>226</v>
      </c>
      <c r="F559" s="99"/>
      <c r="G559" s="98" t="s">
        <v>227</v>
      </c>
      <c r="H559" s="100">
        <f>H560</f>
        <v>32000</v>
      </c>
      <c r="I559" s="56">
        <f>I560</f>
        <v>32000</v>
      </c>
      <c r="J559" s="56">
        <f>J560</f>
        <v>32000</v>
      </c>
      <c r="K559" s="35"/>
      <c r="L559" s="35"/>
      <c r="M559" s="36"/>
      <c r="N559" s="38"/>
      <c r="Q559" s="76">
        <f t="shared" si="285"/>
        <v>96000</v>
      </c>
      <c r="R559" s="80">
        <f t="shared" si="286"/>
        <v>0</v>
      </c>
      <c r="S559" s="81"/>
      <c r="T559" s="81"/>
      <c r="U559" s="81"/>
    </row>
    <row r="560" spans="1:21" ht="15" outlineLevel="6" x14ac:dyDescent="0.25">
      <c r="A560" s="101">
        <f t="shared" si="282"/>
        <v>550</v>
      </c>
      <c r="B560" s="98" t="s">
        <v>901</v>
      </c>
      <c r="C560" s="99" t="s">
        <v>766</v>
      </c>
      <c r="D560" s="99" t="s">
        <v>902</v>
      </c>
      <c r="E560" s="98" t="s">
        <v>226</v>
      </c>
      <c r="F560" s="99"/>
      <c r="G560" s="98" t="s">
        <v>227</v>
      </c>
      <c r="H560" s="100">
        <f>SUM(K560:N560)</f>
        <v>32000</v>
      </c>
      <c r="I560" s="58">
        <v>32000</v>
      </c>
      <c r="J560" s="58">
        <v>32000</v>
      </c>
      <c r="K560" s="35">
        <v>32000</v>
      </c>
      <c r="L560" s="35"/>
      <c r="M560" s="36"/>
      <c r="N560" s="38"/>
      <c r="Q560" s="76">
        <f t="shared" si="285"/>
        <v>96000</v>
      </c>
      <c r="R560" s="80">
        <f t="shared" si="286"/>
        <v>0</v>
      </c>
      <c r="S560" s="81"/>
      <c r="T560" s="81"/>
      <c r="U560" s="81"/>
    </row>
    <row r="561" spans="1:21" ht="15" outlineLevel="6" x14ac:dyDescent="0.25">
      <c r="A561" s="101">
        <f t="shared" si="282"/>
        <v>551</v>
      </c>
      <c r="B561" s="98" t="s">
        <v>18</v>
      </c>
      <c r="C561" s="99" t="s">
        <v>766</v>
      </c>
      <c r="D561" s="99" t="s">
        <v>902</v>
      </c>
      <c r="E561" s="98"/>
      <c r="F561" s="99" t="s">
        <v>19</v>
      </c>
      <c r="G561" s="98"/>
      <c r="H561" s="100">
        <f>H560</f>
        <v>32000</v>
      </c>
      <c r="I561" s="56">
        <f t="shared" ref="I561:J561" si="301">I560</f>
        <v>32000</v>
      </c>
      <c r="J561" s="56">
        <f t="shared" si="301"/>
        <v>32000</v>
      </c>
      <c r="K561" s="35"/>
      <c r="L561" s="35"/>
      <c r="M561" s="36"/>
      <c r="N561" s="38"/>
      <c r="Q561" s="76">
        <f t="shared" si="285"/>
        <v>96000</v>
      </c>
      <c r="R561" s="80">
        <f t="shared" si="286"/>
        <v>0</v>
      </c>
      <c r="S561" s="81"/>
      <c r="T561" s="81"/>
      <c r="U561" s="81"/>
    </row>
    <row r="562" spans="1:21" ht="75" outlineLevel="6" x14ac:dyDescent="0.25">
      <c r="A562" s="101">
        <f t="shared" si="282"/>
        <v>552</v>
      </c>
      <c r="B562" s="98" t="s">
        <v>24</v>
      </c>
      <c r="C562" s="99" t="s">
        <v>766</v>
      </c>
      <c r="D562" s="99" t="s">
        <v>902</v>
      </c>
      <c r="E562" s="98"/>
      <c r="F562" s="99" t="s">
        <v>25</v>
      </c>
      <c r="G562" s="98"/>
      <c r="H562" s="100">
        <f>H560</f>
        <v>32000</v>
      </c>
      <c r="I562" s="56">
        <f t="shared" ref="I562:J562" si="302">I560</f>
        <v>32000</v>
      </c>
      <c r="J562" s="56">
        <f t="shared" si="302"/>
        <v>32000</v>
      </c>
      <c r="K562" s="35"/>
      <c r="L562" s="35"/>
      <c r="M562" s="36"/>
      <c r="N562" s="38"/>
      <c r="Q562" s="76">
        <f t="shared" si="285"/>
        <v>96000</v>
      </c>
      <c r="R562" s="80">
        <f t="shared" si="286"/>
        <v>0</v>
      </c>
      <c r="S562" s="81"/>
      <c r="T562" s="81"/>
      <c r="U562" s="81"/>
    </row>
    <row r="563" spans="1:21" ht="60" outlineLevel="7" x14ac:dyDescent="0.25">
      <c r="A563" s="101">
        <f t="shared" si="282"/>
        <v>553</v>
      </c>
      <c r="B563" s="98" t="s">
        <v>236</v>
      </c>
      <c r="C563" s="99" t="s">
        <v>878</v>
      </c>
      <c r="D563" s="99" t="s">
        <v>224</v>
      </c>
      <c r="E563" s="98" t="s">
        <v>226</v>
      </c>
      <c r="F563" s="99"/>
      <c r="G563" s="98" t="s">
        <v>43</v>
      </c>
      <c r="H563" s="100">
        <f>H565</f>
        <v>100000</v>
      </c>
      <c r="I563" s="69">
        <f>I565</f>
        <v>100000</v>
      </c>
      <c r="J563" s="64">
        <f>J565</f>
        <v>100000</v>
      </c>
      <c r="K563" s="35"/>
      <c r="L563" s="35"/>
      <c r="M563" s="36"/>
      <c r="N563" s="37"/>
      <c r="Q563" s="76">
        <f t="shared" si="285"/>
        <v>300000</v>
      </c>
      <c r="R563" s="80">
        <f t="shared" si="286"/>
        <v>0</v>
      </c>
      <c r="S563" s="81"/>
      <c r="T563" s="81"/>
      <c r="U563" s="81"/>
    </row>
    <row r="564" spans="1:21" ht="15" outlineLevel="4" x14ac:dyDescent="0.25">
      <c r="A564" s="101">
        <f t="shared" si="282"/>
        <v>554</v>
      </c>
      <c r="B564" s="98" t="s">
        <v>899</v>
      </c>
      <c r="C564" s="99" t="s">
        <v>878</v>
      </c>
      <c r="D564" s="99" t="s">
        <v>900</v>
      </c>
      <c r="E564" s="98" t="s">
        <v>226</v>
      </c>
      <c r="F564" s="99"/>
      <c r="G564" s="98" t="s">
        <v>43</v>
      </c>
      <c r="H564" s="100">
        <f>H565</f>
        <v>100000</v>
      </c>
      <c r="I564" s="56">
        <f>I565</f>
        <v>100000</v>
      </c>
      <c r="J564" s="56">
        <f>J565</f>
        <v>100000</v>
      </c>
      <c r="K564" s="35"/>
      <c r="L564" s="35"/>
      <c r="M564" s="36"/>
      <c r="N564" s="37"/>
      <c r="Q564" s="76">
        <f t="shared" si="285"/>
        <v>300000</v>
      </c>
      <c r="R564" s="80">
        <f t="shared" si="286"/>
        <v>0</v>
      </c>
      <c r="S564" s="81"/>
      <c r="T564" s="81"/>
      <c r="U564" s="81"/>
    </row>
    <row r="565" spans="1:21" ht="15" outlineLevel="5" x14ac:dyDescent="0.25">
      <c r="A565" s="101">
        <f t="shared" si="282"/>
        <v>555</v>
      </c>
      <c r="B565" s="98" t="s">
        <v>238</v>
      </c>
      <c r="C565" s="99" t="s">
        <v>878</v>
      </c>
      <c r="D565" s="99" t="s">
        <v>237</v>
      </c>
      <c r="E565" s="98" t="s">
        <v>226</v>
      </c>
      <c r="F565" s="99"/>
      <c r="G565" s="98" t="s">
        <v>43</v>
      </c>
      <c r="H565" s="100">
        <f>SUM(K565:N565)</f>
        <v>100000</v>
      </c>
      <c r="I565" s="58">
        <v>100000</v>
      </c>
      <c r="J565" s="58">
        <v>100000</v>
      </c>
      <c r="K565" s="35">
        <v>100000</v>
      </c>
      <c r="L565" s="35"/>
      <c r="M565" s="36"/>
      <c r="N565" s="38"/>
      <c r="Q565" s="76">
        <f t="shared" si="285"/>
        <v>300000</v>
      </c>
      <c r="R565" s="80">
        <f t="shared" si="286"/>
        <v>0</v>
      </c>
      <c r="S565" s="81"/>
      <c r="T565" s="81"/>
      <c r="U565" s="81"/>
    </row>
    <row r="566" spans="1:21" ht="15" outlineLevel="5" x14ac:dyDescent="0.25">
      <c r="A566" s="101">
        <f t="shared" si="282"/>
        <v>556</v>
      </c>
      <c r="B566" s="98" t="s">
        <v>18</v>
      </c>
      <c r="C566" s="99" t="s">
        <v>878</v>
      </c>
      <c r="D566" s="99" t="s">
        <v>237</v>
      </c>
      <c r="E566" s="98"/>
      <c r="F566" s="99" t="s">
        <v>19</v>
      </c>
      <c r="G566" s="98"/>
      <c r="H566" s="100">
        <f>H565</f>
        <v>100000</v>
      </c>
      <c r="I566" s="56">
        <f t="shared" ref="I566:J566" si="303">I565</f>
        <v>100000</v>
      </c>
      <c r="J566" s="56">
        <f t="shared" si="303"/>
        <v>100000</v>
      </c>
      <c r="K566" s="35"/>
      <c r="L566" s="35"/>
      <c r="M566" s="36"/>
      <c r="N566" s="38"/>
      <c r="Q566" s="76">
        <f t="shared" si="285"/>
        <v>300000</v>
      </c>
      <c r="R566" s="80">
        <f t="shared" si="286"/>
        <v>0</v>
      </c>
      <c r="S566" s="81"/>
      <c r="T566" s="81"/>
      <c r="U566" s="81"/>
    </row>
    <row r="567" spans="1:21" ht="15" outlineLevel="5" x14ac:dyDescent="0.25">
      <c r="A567" s="101">
        <f t="shared" si="282"/>
        <v>557</v>
      </c>
      <c r="B567" s="98" t="s">
        <v>35</v>
      </c>
      <c r="C567" s="99" t="s">
        <v>878</v>
      </c>
      <c r="D567" s="99" t="s">
        <v>237</v>
      </c>
      <c r="E567" s="98"/>
      <c r="F567" s="99" t="s">
        <v>36</v>
      </c>
      <c r="G567" s="98"/>
      <c r="H567" s="100">
        <f>H565</f>
        <v>100000</v>
      </c>
      <c r="I567" s="56">
        <f t="shared" ref="I567:J567" si="304">I565</f>
        <v>100000</v>
      </c>
      <c r="J567" s="56">
        <f t="shared" si="304"/>
        <v>100000</v>
      </c>
      <c r="K567" s="35"/>
      <c r="L567" s="35"/>
      <c r="M567" s="36"/>
      <c r="N567" s="38"/>
      <c r="Q567" s="76">
        <f t="shared" si="285"/>
        <v>300000</v>
      </c>
      <c r="R567" s="80">
        <f t="shared" si="286"/>
        <v>0</v>
      </c>
      <c r="S567" s="81"/>
      <c r="T567" s="81"/>
      <c r="U567" s="81"/>
    </row>
    <row r="568" spans="1:21" ht="60" outlineLevel="6" x14ac:dyDescent="0.25">
      <c r="A568" s="101">
        <f t="shared" si="282"/>
        <v>558</v>
      </c>
      <c r="B568" s="98" t="s">
        <v>255</v>
      </c>
      <c r="C568" s="99" t="s">
        <v>879</v>
      </c>
      <c r="D568" s="99" t="s">
        <v>224</v>
      </c>
      <c r="E568" s="98" t="s">
        <v>226</v>
      </c>
      <c r="F568" s="99"/>
      <c r="G568" s="98" t="s">
        <v>51</v>
      </c>
      <c r="H568" s="100">
        <f>H570</f>
        <v>333000</v>
      </c>
      <c r="I568" s="64">
        <f>I570</f>
        <v>333000</v>
      </c>
      <c r="J568" s="64">
        <f>J570</f>
        <v>333000</v>
      </c>
      <c r="K568" s="35"/>
      <c r="L568" s="35"/>
      <c r="M568" s="36"/>
      <c r="N568" s="37"/>
      <c r="Q568" s="76">
        <f t="shared" si="285"/>
        <v>999000</v>
      </c>
      <c r="R568" s="80">
        <f t="shared" si="286"/>
        <v>0</v>
      </c>
      <c r="S568" s="81"/>
      <c r="T568" s="81"/>
      <c r="U568" s="81"/>
    </row>
    <row r="569" spans="1:21" ht="45" outlineLevel="6" x14ac:dyDescent="0.25">
      <c r="A569" s="101">
        <f t="shared" si="282"/>
        <v>559</v>
      </c>
      <c r="B569" s="98" t="s">
        <v>896</v>
      </c>
      <c r="C569" s="99" t="s">
        <v>879</v>
      </c>
      <c r="D569" s="99" t="s">
        <v>423</v>
      </c>
      <c r="E569" s="98" t="s">
        <v>226</v>
      </c>
      <c r="F569" s="99"/>
      <c r="G569" s="98" t="s">
        <v>51</v>
      </c>
      <c r="H569" s="100">
        <f>H570</f>
        <v>333000</v>
      </c>
      <c r="I569" s="56">
        <f>I570</f>
        <v>333000</v>
      </c>
      <c r="J569" s="56">
        <f>J570</f>
        <v>333000</v>
      </c>
      <c r="K569" s="35"/>
      <c r="L569" s="35"/>
      <c r="M569" s="36"/>
      <c r="N569" s="37"/>
      <c r="Q569" s="76">
        <f t="shared" si="285"/>
        <v>999000</v>
      </c>
      <c r="R569" s="80">
        <f t="shared" si="286"/>
        <v>0</v>
      </c>
      <c r="S569" s="81"/>
      <c r="T569" s="81"/>
      <c r="U569" s="81"/>
    </row>
    <row r="570" spans="1:21" ht="45" outlineLevel="7" x14ac:dyDescent="0.25">
      <c r="A570" s="101">
        <f t="shared" si="282"/>
        <v>560</v>
      </c>
      <c r="B570" s="98" t="s">
        <v>897</v>
      </c>
      <c r="C570" s="99" t="s">
        <v>879</v>
      </c>
      <c r="D570" s="99" t="s">
        <v>476</v>
      </c>
      <c r="E570" s="98" t="s">
        <v>226</v>
      </c>
      <c r="F570" s="99"/>
      <c r="G570" s="98" t="s">
        <v>51</v>
      </c>
      <c r="H570" s="100">
        <f>SUM(K570:N570)</f>
        <v>333000</v>
      </c>
      <c r="I570" s="57">
        <v>333000</v>
      </c>
      <c r="J570" s="58">
        <v>333000</v>
      </c>
      <c r="K570" s="35">
        <v>333000</v>
      </c>
      <c r="L570" s="35"/>
      <c r="M570" s="36"/>
      <c r="N570" s="38"/>
      <c r="Q570" s="76">
        <f t="shared" si="285"/>
        <v>999000</v>
      </c>
      <c r="R570" s="80">
        <f t="shared" si="286"/>
        <v>0</v>
      </c>
      <c r="S570" s="81"/>
      <c r="T570" s="81"/>
      <c r="U570" s="81"/>
    </row>
    <row r="571" spans="1:21" ht="15" outlineLevel="7" x14ac:dyDescent="0.25">
      <c r="A571" s="101">
        <f t="shared" si="282"/>
        <v>561</v>
      </c>
      <c r="B571" s="98" t="s">
        <v>18</v>
      </c>
      <c r="C571" s="99" t="s">
        <v>879</v>
      </c>
      <c r="D571" s="99" t="s">
        <v>476</v>
      </c>
      <c r="E571" s="98"/>
      <c r="F571" s="99" t="s">
        <v>19</v>
      </c>
      <c r="G571" s="98"/>
      <c r="H571" s="100">
        <f>H570</f>
        <v>333000</v>
      </c>
      <c r="I571" s="56">
        <f t="shared" ref="I571:J571" si="305">I570</f>
        <v>333000</v>
      </c>
      <c r="J571" s="56">
        <f t="shared" si="305"/>
        <v>333000</v>
      </c>
      <c r="K571" s="35"/>
      <c r="L571" s="35"/>
      <c r="M571" s="36"/>
      <c r="N571" s="38"/>
      <c r="Q571" s="76">
        <f t="shared" si="285"/>
        <v>999000</v>
      </c>
      <c r="R571" s="80">
        <f t="shared" si="286"/>
        <v>0</v>
      </c>
      <c r="S571" s="81"/>
      <c r="T571" s="81"/>
      <c r="U571" s="81"/>
    </row>
    <row r="572" spans="1:21" ht="15" outlineLevel="7" x14ac:dyDescent="0.25">
      <c r="A572" s="101">
        <f t="shared" si="282"/>
        <v>562</v>
      </c>
      <c r="B572" s="98" t="s">
        <v>38</v>
      </c>
      <c r="C572" s="99" t="s">
        <v>879</v>
      </c>
      <c r="D572" s="99" t="s">
        <v>476</v>
      </c>
      <c r="E572" s="98"/>
      <c r="F572" s="99" t="s">
        <v>39</v>
      </c>
      <c r="G572" s="98"/>
      <c r="H572" s="100">
        <f>H570</f>
        <v>333000</v>
      </c>
      <c r="I572" s="56">
        <f t="shared" ref="I572:J572" si="306">I570</f>
        <v>333000</v>
      </c>
      <c r="J572" s="56">
        <f t="shared" si="306"/>
        <v>333000</v>
      </c>
      <c r="K572" s="35"/>
      <c r="L572" s="35"/>
      <c r="M572" s="36"/>
      <c r="N572" s="38"/>
      <c r="Q572" s="76">
        <f t="shared" si="285"/>
        <v>999000</v>
      </c>
      <c r="R572" s="80">
        <f t="shared" si="286"/>
        <v>0</v>
      </c>
      <c r="S572" s="81"/>
      <c r="T572" s="81"/>
      <c r="U572" s="81"/>
    </row>
    <row r="573" spans="1:21" ht="90" outlineLevel="6" x14ac:dyDescent="0.25">
      <c r="A573" s="101">
        <f t="shared" si="282"/>
        <v>563</v>
      </c>
      <c r="B573" s="98" t="s">
        <v>964</v>
      </c>
      <c r="C573" s="99" t="s">
        <v>767</v>
      </c>
      <c r="D573" s="99" t="s">
        <v>224</v>
      </c>
      <c r="E573" s="98" t="s">
        <v>226</v>
      </c>
      <c r="F573" s="99"/>
      <c r="G573" s="98" t="s">
        <v>227</v>
      </c>
      <c r="H573" s="100">
        <f>H575</f>
        <v>2944000</v>
      </c>
      <c r="I573" s="64">
        <f>I575</f>
        <v>2944000</v>
      </c>
      <c r="J573" s="64">
        <f>J575</f>
        <v>2944000</v>
      </c>
      <c r="K573" s="35"/>
      <c r="L573" s="35"/>
      <c r="M573" s="36"/>
      <c r="N573" s="37"/>
      <c r="Q573" s="76">
        <f t="shared" si="285"/>
        <v>8832000</v>
      </c>
      <c r="R573" s="80">
        <f t="shared" si="286"/>
        <v>0</v>
      </c>
      <c r="S573" s="81"/>
      <c r="T573" s="81"/>
      <c r="U573" s="81"/>
    </row>
    <row r="574" spans="1:21" ht="90" outlineLevel="6" x14ac:dyDescent="0.25">
      <c r="A574" s="101">
        <f t="shared" si="282"/>
        <v>564</v>
      </c>
      <c r="B574" s="98" t="s">
        <v>894</v>
      </c>
      <c r="C574" s="99" t="s">
        <v>767</v>
      </c>
      <c r="D574" s="99" t="s">
        <v>299</v>
      </c>
      <c r="E574" s="98" t="s">
        <v>226</v>
      </c>
      <c r="F574" s="99"/>
      <c r="G574" s="98" t="s">
        <v>227</v>
      </c>
      <c r="H574" s="100">
        <f>H575</f>
        <v>2944000</v>
      </c>
      <c r="I574" s="56">
        <f>I575</f>
        <v>2944000</v>
      </c>
      <c r="J574" s="56">
        <f>J575</f>
        <v>2944000</v>
      </c>
      <c r="K574" s="35"/>
      <c r="L574" s="35"/>
      <c r="M574" s="36"/>
      <c r="N574" s="37"/>
      <c r="Q574" s="76">
        <f t="shared" si="285"/>
        <v>8832000</v>
      </c>
      <c r="R574" s="80">
        <f t="shared" si="286"/>
        <v>0</v>
      </c>
      <c r="S574" s="81"/>
      <c r="T574" s="81"/>
      <c r="U574" s="81"/>
    </row>
    <row r="575" spans="1:21" ht="30" outlineLevel="7" x14ac:dyDescent="0.25">
      <c r="A575" s="101">
        <f t="shared" si="282"/>
        <v>565</v>
      </c>
      <c r="B575" s="98" t="s">
        <v>895</v>
      </c>
      <c r="C575" s="99" t="s">
        <v>767</v>
      </c>
      <c r="D575" s="99" t="s">
        <v>324</v>
      </c>
      <c r="E575" s="98" t="s">
        <v>226</v>
      </c>
      <c r="F575" s="99"/>
      <c r="G575" s="98" t="s">
        <v>227</v>
      </c>
      <c r="H575" s="100">
        <f>SUM(K575:N575)</f>
        <v>2944000</v>
      </c>
      <c r="I575" s="57">
        <v>2944000</v>
      </c>
      <c r="J575" s="58">
        <v>2944000</v>
      </c>
      <c r="K575" s="35">
        <v>2944000</v>
      </c>
      <c r="L575" s="35"/>
      <c r="M575" s="36"/>
      <c r="N575" s="38"/>
      <c r="Q575" s="76">
        <f t="shared" si="285"/>
        <v>8832000</v>
      </c>
      <c r="R575" s="80">
        <f t="shared" si="286"/>
        <v>0</v>
      </c>
      <c r="S575" s="81"/>
      <c r="T575" s="81"/>
      <c r="U575" s="81"/>
    </row>
    <row r="576" spans="1:21" ht="15" outlineLevel="7" x14ac:dyDescent="0.25">
      <c r="A576" s="101">
        <f t="shared" si="282"/>
        <v>566</v>
      </c>
      <c r="B576" s="98" t="s">
        <v>18</v>
      </c>
      <c r="C576" s="99" t="s">
        <v>767</v>
      </c>
      <c r="D576" s="99" t="s">
        <v>324</v>
      </c>
      <c r="E576" s="98"/>
      <c r="F576" s="99" t="s">
        <v>19</v>
      </c>
      <c r="G576" s="98"/>
      <c r="H576" s="100">
        <f>H575</f>
        <v>2944000</v>
      </c>
      <c r="I576" s="56">
        <f t="shared" ref="I576:J576" si="307">I575</f>
        <v>2944000</v>
      </c>
      <c r="J576" s="56">
        <f t="shared" si="307"/>
        <v>2944000</v>
      </c>
      <c r="K576" s="35"/>
      <c r="L576" s="35"/>
      <c r="M576" s="36"/>
      <c r="N576" s="38"/>
      <c r="Q576" s="76">
        <f t="shared" si="285"/>
        <v>8832000</v>
      </c>
      <c r="R576" s="80">
        <f t="shared" si="286"/>
        <v>0</v>
      </c>
      <c r="S576" s="81"/>
      <c r="T576" s="81"/>
      <c r="U576" s="81"/>
    </row>
    <row r="577" spans="1:21" ht="75" outlineLevel="7" x14ac:dyDescent="0.25">
      <c r="A577" s="101">
        <f t="shared" si="282"/>
        <v>567</v>
      </c>
      <c r="B577" s="98" t="s">
        <v>24</v>
      </c>
      <c r="C577" s="99" t="s">
        <v>767</v>
      </c>
      <c r="D577" s="99" t="s">
        <v>324</v>
      </c>
      <c r="E577" s="98"/>
      <c r="F577" s="99" t="s">
        <v>25</v>
      </c>
      <c r="G577" s="98"/>
      <c r="H577" s="100">
        <f>H575</f>
        <v>2944000</v>
      </c>
      <c r="I577" s="56">
        <f t="shared" ref="I577:J577" si="308">I575</f>
        <v>2944000</v>
      </c>
      <c r="J577" s="56">
        <f t="shared" si="308"/>
        <v>2944000</v>
      </c>
      <c r="K577" s="35"/>
      <c r="L577" s="35"/>
      <c r="M577" s="36"/>
      <c r="N577" s="38"/>
      <c r="Q577" s="76">
        <f t="shared" si="285"/>
        <v>8832000</v>
      </c>
      <c r="R577" s="80">
        <f t="shared" si="286"/>
        <v>0</v>
      </c>
      <c r="S577" s="81"/>
      <c r="T577" s="81"/>
      <c r="U577" s="81"/>
    </row>
    <row r="578" spans="1:21" ht="45" outlineLevel="4" x14ac:dyDescent="0.2">
      <c r="A578" s="101">
        <f t="shared" si="282"/>
        <v>568</v>
      </c>
      <c r="B578" s="98" t="s">
        <v>672</v>
      </c>
      <c r="C578" s="99" t="s">
        <v>880</v>
      </c>
      <c r="D578" s="99" t="s">
        <v>224</v>
      </c>
      <c r="E578" s="98" t="s">
        <v>226</v>
      </c>
      <c r="F578" s="99"/>
      <c r="G578" s="98" t="s">
        <v>51</v>
      </c>
      <c r="H578" s="100">
        <f>H579</f>
        <v>1975100</v>
      </c>
      <c r="I578" s="56">
        <f t="shared" ref="I578:J578" si="309">I579</f>
        <v>1893300</v>
      </c>
      <c r="J578" s="56">
        <f t="shared" si="309"/>
        <v>372600</v>
      </c>
      <c r="K578" s="35">
        <f>SUM(K579:K594)</f>
        <v>0</v>
      </c>
      <c r="L578" s="35">
        <f t="shared" ref="L578:U578" si="310">SUM(L579:L594)</f>
        <v>0</v>
      </c>
      <c r="M578" s="35">
        <f t="shared" si="310"/>
        <v>0</v>
      </c>
      <c r="N578" s="35">
        <f t="shared" si="310"/>
        <v>1975100</v>
      </c>
      <c r="O578" s="35">
        <f t="shared" si="310"/>
        <v>1893300</v>
      </c>
      <c r="P578" s="35">
        <f t="shared" si="310"/>
        <v>372600</v>
      </c>
      <c r="Q578" s="76">
        <f t="shared" si="285"/>
        <v>4241000</v>
      </c>
      <c r="R578" s="35">
        <f t="shared" si="310"/>
        <v>0</v>
      </c>
      <c r="S578" s="35">
        <f t="shared" si="310"/>
        <v>0</v>
      </c>
      <c r="T578" s="35">
        <f t="shared" si="310"/>
        <v>0</v>
      </c>
      <c r="U578" s="35">
        <f t="shared" si="310"/>
        <v>0</v>
      </c>
    </row>
    <row r="579" spans="1:21" ht="30" outlineLevel="6" x14ac:dyDescent="0.25">
      <c r="A579" s="101">
        <f t="shared" si="282"/>
        <v>569</v>
      </c>
      <c r="B579" s="98" t="s">
        <v>674</v>
      </c>
      <c r="C579" s="99" t="s">
        <v>881</v>
      </c>
      <c r="D579" s="99" t="s">
        <v>224</v>
      </c>
      <c r="E579" s="98" t="s">
        <v>226</v>
      </c>
      <c r="F579" s="99"/>
      <c r="G579" s="98" t="s">
        <v>51</v>
      </c>
      <c r="H579" s="100">
        <f>H580+H585+H590</f>
        <v>1975100</v>
      </c>
      <c r="I579" s="56">
        <f t="shared" ref="I579:J579" si="311">I580+I585+I590</f>
        <v>1893300</v>
      </c>
      <c r="J579" s="56">
        <f t="shared" si="311"/>
        <v>372600</v>
      </c>
      <c r="K579" s="35"/>
      <c r="L579" s="35"/>
      <c r="M579" s="36"/>
      <c r="N579" s="37"/>
      <c r="Q579" s="76">
        <f t="shared" si="285"/>
        <v>4241000</v>
      </c>
      <c r="R579" s="80">
        <f t="shared" si="286"/>
        <v>0</v>
      </c>
      <c r="S579" s="81"/>
      <c r="T579" s="81"/>
      <c r="U579" s="81"/>
    </row>
    <row r="580" spans="1:21" ht="75" outlineLevel="5" x14ac:dyDescent="0.25">
      <c r="A580" s="101">
        <f t="shared" si="282"/>
        <v>570</v>
      </c>
      <c r="B580" s="98" t="s">
        <v>683</v>
      </c>
      <c r="C580" s="99" t="s">
        <v>883</v>
      </c>
      <c r="D580" s="99" t="s">
        <v>224</v>
      </c>
      <c r="E580" s="98" t="s">
        <v>338</v>
      </c>
      <c r="F580" s="99"/>
      <c r="G580" s="98" t="s">
        <v>258</v>
      </c>
      <c r="H580" s="100">
        <f>H582</f>
        <v>1602500</v>
      </c>
      <c r="I580" s="64">
        <f>I582</f>
        <v>1520700</v>
      </c>
      <c r="J580" s="64">
        <f>J582</f>
        <v>0</v>
      </c>
      <c r="K580" s="35"/>
      <c r="L580" s="35"/>
      <c r="M580" s="36"/>
      <c r="N580" s="37"/>
      <c r="Q580" s="76">
        <f t="shared" si="285"/>
        <v>3123200</v>
      </c>
      <c r="R580" s="80">
        <f t="shared" si="286"/>
        <v>0</v>
      </c>
      <c r="S580" s="81"/>
      <c r="T580" s="81"/>
      <c r="U580" s="81"/>
    </row>
    <row r="581" spans="1:21" ht="15" outlineLevel="6" x14ac:dyDescent="0.25">
      <c r="A581" s="101">
        <f t="shared" si="282"/>
        <v>571</v>
      </c>
      <c r="B581" s="98" t="s">
        <v>905</v>
      </c>
      <c r="C581" s="99" t="s">
        <v>883</v>
      </c>
      <c r="D581" s="99" t="s">
        <v>740</v>
      </c>
      <c r="E581" s="98" t="s">
        <v>338</v>
      </c>
      <c r="F581" s="99"/>
      <c r="G581" s="98" t="s">
        <v>258</v>
      </c>
      <c r="H581" s="100">
        <f>H582</f>
        <v>1602500</v>
      </c>
      <c r="I581" s="56">
        <f>I582</f>
        <v>1520700</v>
      </c>
      <c r="J581" s="56">
        <f>J582</f>
        <v>0</v>
      </c>
      <c r="K581" s="35"/>
      <c r="L581" s="35"/>
      <c r="M581" s="36"/>
      <c r="N581" s="37"/>
      <c r="Q581" s="76">
        <f t="shared" si="285"/>
        <v>3123200</v>
      </c>
      <c r="R581" s="80">
        <f t="shared" si="286"/>
        <v>0</v>
      </c>
      <c r="S581" s="81"/>
      <c r="T581" s="81"/>
      <c r="U581" s="81"/>
    </row>
    <row r="582" spans="1:21" ht="15" outlineLevel="6" x14ac:dyDescent="0.25">
      <c r="A582" s="101">
        <f t="shared" si="282"/>
        <v>572</v>
      </c>
      <c r="B582" s="98" t="s">
        <v>686</v>
      </c>
      <c r="C582" s="99" t="s">
        <v>883</v>
      </c>
      <c r="D582" s="99" t="s">
        <v>685</v>
      </c>
      <c r="E582" s="98" t="s">
        <v>338</v>
      </c>
      <c r="F582" s="99"/>
      <c r="G582" s="98" t="s">
        <v>258</v>
      </c>
      <c r="H582" s="100">
        <f>SUM(K582:N582)</f>
        <v>1602500</v>
      </c>
      <c r="I582" s="58">
        <v>1520700</v>
      </c>
      <c r="J582" s="58">
        <v>0</v>
      </c>
      <c r="K582" s="35"/>
      <c r="L582" s="35"/>
      <c r="M582" s="36"/>
      <c r="N582" s="38">
        <v>1602500</v>
      </c>
      <c r="O582" s="36">
        <v>1520700</v>
      </c>
      <c r="P582" s="36">
        <v>0</v>
      </c>
      <c r="Q582" s="76">
        <f t="shared" si="285"/>
        <v>3123200</v>
      </c>
      <c r="R582" s="80">
        <f t="shared" si="286"/>
        <v>0</v>
      </c>
      <c r="S582" s="81"/>
      <c r="T582" s="81"/>
      <c r="U582" s="81"/>
    </row>
    <row r="583" spans="1:21" ht="15" outlineLevel="6" x14ac:dyDescent="0.25">
      <c r="A583" s="101">
        <f t="shared" si="282"/>
        <v>573</v>
      </c>
      <c r="B583" s="98" t="s">
        <v>41</v>
      </c>
      <c r="C583" s="99" t="s">
        <v>883</v>
      </c>
      <c r="D583" s="99" t="s">
        <v>685</v>
      </c>
      <c r="E583" s="98"/>
      <c r="F583" s="99" t="s">
        <v>42</v>
      </c>
      <c r="G583" s="98"/>
      <c r="H583" s="100">
        <f>H582</f>
        <v>1602500</v>
      </c>
      <c r="I583" s="56">
        <f t="shared" ref="I583:J583" si="312">I582</f>
        <v>1520700</v>
      </c>
      <c r="J583" s="56">
        <f t="shared" si="312"/>
        <v>0</v>
      </c>
      <c r="K583" s="35"/>
      <c r="L583" s="35"/>
      <c r="M583" s="36"/>
      <c r="N583" s="38"/>
      <c r="Q583" s="76">
        <f t="shared" si="285"/>
        <v>3123200</v>
      </c>
      <c r="R583" s="80">
        <f t="shared" si="286"/>
        <v>0</v>
      </c>
      <c r="S583" s="81"/>
      <c r="T583" s="81"/>
      <c r="U583" s="81"/>
    </row>
    <row r="584" spans="1:21" ht="15" outlineLevel="6" x14ac:dyDescent="0.25">
      <c r="A584" s="101">
        <f t="shared" si="282"/>
        <v>574</v>
      </c>
      <c r="B584" s="98" t="s">
        <v>44</v>
      </c>
      <c r="C584" s="99" t="s">
        <v>883</v>
      </c>
      <c r="D584" s="99" t="s">
        <v>685</v>
      </c>
      <c r="E584" s="98"/>
      <c r="F584" s="99" t="s">
        <v>45</v>
      </c>
      <c r="G584" s="98"/>
      <c r="H584" s="100">
        <f>H582</f>
        <v>1602500</v>
      </c>
      <c r="I584" s="56">
        <f t="shared" ref="I584:J584" si="313">I582</f>
        <v>1520700</v>
      </c>
      <c r="J584" s="56">
        <f t="shared" si="313"/>
        <v>0</v>
      </c>
      <c r="K584" s="35"/>
      <c r="L584" s="35"/>
      <c r="M584" s="36"/>
      <c r="N584" s="38"/>
      <c r="Q584" s="76">
        <f t="shared" si="285"/>
        <v>3123200</v>
      </c>
      <c r="R584" s="80">
        <f t="shared" si="286"/>
        <v>0</v>
      </c>
      <c r="S584" s="81"/>
      <c r="T584" s="81"/>
      <c r="U584" s="81"/>
    </row>
    <row r="585" spans="1:21" ht="105" outlineLevel="7" x14ac:dyDescent="0.25">
      <c r="A585" s="101">
        <f t="shared" si="282"/>
        <v>575</v>
      </c>
      <c r="B585" s="103" t="s">
        <v>960</v>
      </c>
      <c r="C585" s="99" t="s">
        <v>882</v>
      </c>
      <c r="D585" s="99" t="s">
        <v>224</v>
      </c>
      <c r="E585" s="98" t="s">
        <v>226</v>
      </c>
      <c r="F585" s="99"/>
      <c r="G585" s="98" t="s">
        <v>51</v>
      </c>
      <c r="H585" s="100">
        <f>H587</f>
        <v>52600</v>
      </c>
      <c r="I585" s="69">
        <f>I587</f>
        <v>52600</v>
      </c>
      <c r="J585" s="64">
        <f>J587</f>
        <v>52600</v>
      </c>
      <c r="K585" s="35"/>
      <c r="L585" s="35"/>
      <c r="M585" s="36"/>
      <c r="N585" s="37"/>
      <c r="Q585" s="76">
        <f t="shared" si="285"/>
        <v>157800</v>
      </c>
      <c r="R585" s="80">
        <f t="shared" si="286"/>
        <v>0</v>
      </c>
      <c r="S585" s="81"/>
      <c r="T585" s="81"/>
      <c r="U585" s="81"/>
    </row>
    <row r="586" spans="1:21" ht="15" outlineLevel="7" x14ac:dyDescent="0.25">
      <c r="A586" s="101">
        <f t="shared" si="282"/>
        <v>576</v>
      </c>
      <c r="B586" s="103" t="s">
        <v>905</v>
      </c>
      <c r="C586" s="99" t="s">
        <v>882</v>
      </c>
      <c r="D586" s="99" t="s">
        <v>740</v>
      </c>
      <c r="E586" s="98" t="s">
        <v>226</v>
      </c>
      <c r="F586" s="99"/>
      <c r="G586" s="98" t="s">
        <v>51</v>
      </c>
      <c r="H586" s="100">
        <f>H587</f>
        <v>52600</v>
      </c>
      <c r="I586" s="56">
        <f>I587</f>
        <v>52600</v>
      </c>
      <c r="J586" s="56">
        <f>J587</f>
        <v>52600</v>
      </c>
      <c r="K586" s="35"/>
      <c r="L586" s="35"/>
      <c r="M586" s="36"/>
      <c r="N586" s="37"/>
      <c r="Q586" s="76">
        <f t="shared" si="285"/>
        <v>157800</v>
      </c>
      <c r="R586" s="80">
        <f t="shared" si="286"/>
        <v>0</v>
      </c>
      <c r="S586" s="81"/>
      <c r="T586" s="81"/>
      <c r="U586" s="81"/>
    </row>
    <row r="587" spans="1:21" ht="15" outlineLevel="7" x14ac:dyDescent="0.25">
      <c r="A587" s="101">
        <f t="shared" si="282"/>
        <v>577</v>
      </c>
      <c r="B587" s="98" t="s">
        <v>304</v>
      </c>
      <c r="C587" s="99" t="s">
        <v>882</v>
      </c>
      <c r="D587" s="99" t="s">
        <v>303</v>
      </c>
      <c r="E587" s="98" t="s">
        <v>226</v>
      </c>
      <c r="F587" s="99"/>
      <c r="G587" s="98" t="s">
        <v>51</v>
      </c>
      <c r="H587" s="100">
        <f>SUM(K587:N587)</f>
        <v>52600</v>
      </c>
      <c r="I587" s="58">
        <v>52600</v>
      </c>
      <c r="J587" s="58">
        <v>52600</v>
      </c>
      <c r="K587" s="35"/>
      <c r="L587" s="35"/>
      <c r="M587" s="36"/>
      <c r="N587" s="38">
        <v>52600</v>
      </c>
      <c r="O587" s="36">
        <v>52600</v>
      </c>
      <c r="P587" s="36">
        <v>52600</v>
      </c>
      <c r="Q587" s="76">
        <f t="shared" si="285"/>
        <v>157800</v>
      </c>
      <c r="R587" s="80">
        <f t="shared" si="286"/>
        <v>0</v>
      </c>
      <c r="S587" s="81"/>
      <c r="T587" s="81"/>
      <c r="U587" s="81"/>
    </row>
    <row r="588" spans="1:21" ht="15" outlineLevel="7" x14ac:dyDescent="0.25">
      <c r="A588" s="101">
        <f t="shared" si="282"/>
        <v>578</v>
      </c>
      <c r="B588" s="98" t="s">
        <v>18</v>
      </c>
      <c r="C588" s="99" t="s">
        <v>882</v>
      </c>
      <c r="D588" s="99" t="s">
        <v>303</v>
      </c>
      <c r="E588" s="98"/>
      <c r="F588" s="99" t="s">
        <v>19</v>
      </c>
      <c r="G588" s="98"/>
      <c r="H588" s="100">
        <f>H587</f>
        <v>52600</v>
      </c>
      <c r="I588" s="56">
        <f t="shared" ref="I588:J588" si="314">I587</f>
        <v>52600</v>
      </c>
      <c r="J588" s="56">
        <f t="shared" si="314"/>
        <v>52600</v>
      </c>
      <c r="K588" s="35"/>
      <c r="L588" s="35"/>
      <c r="M588" s="36"/>
      <c r="N588" s="38"/>
      <c r="Q588" s="76">
        <f t="shared" si="285"/>
        <v>157800</v>
      </c>
      <c r="R588" s="80">
        <f t="shared" si="286"/>
        <v>0</v>
      </c>
      <c r="S588" s="81"/>
      <c r="T588" s="81"/>
      <c r="U588" s="81"/>
    </row>
    <row r="589" spans="1:21" ht="15" outlineLevel="7" x14ac:dyDescent="0.25">
      <c r="A589" s="101">
        <f t="shared" ref="A589:A595" si="315">A588+1</f>
        <v>579</v>
      </c>
      <c r="B589" s="98" t="s">
        <v>38</v>
      </c>
      <c r="C589" s="99" t="s">
        <v>882</v>
      </c>
      <c r="D589" s="99" t="s">
        <v>303</v>
      </c>
      <c r="E589" s="98"/>
      <c r="F589" s="99" t="s">
        <v>39</v>
      </c>
      <c r="G589" s="98"/>
      <c r="H589" s="100">
        <f>H587</f>
        <v>52600</v>
      </c>
      <c r="I589" s="56">
        <f t="shared" ref="I589:J589" si="316">I587</f>
        <v>52600</v>
      </c>
      <c r="J589" s="56">
        <f t="shared" si="316"/>
        <v>52600</v>
      </c>
      <c r="K589" s="35"/>
      <c r="L589" s="35"/>
      <c r="M589" s="36"/>
      <c r="N589" s="38"/>
      <c r="Q589" s="76">
        <f t="shared" si="285"/>
        <v>157800</v>
      </c>
      <c r="R589" s="80">
        <f t="shared" si="286"/>
        <v>0</v>
      </c>
      <c r="S589" s="81"/>
      <c r="T589" s="81"/>
      <c r="U589" s="81"/>
    </row>
    <row r="590" spans="1:21" ht="90" outlineLevel="7" x14ac:dyDescent="0.25">
      <c r="A590" s="101">
        <f t="shared" si="315"/>
        <v>580</v>
      </c>
      <c r="B590" s="98" t="s">
        <v>961</v>
      </c>
      <c r="C590" s="99" t="s">
        <v>884</v>
      </c>
      <c r="D590" s="99" t="s">
        <v>224</v>
      </c>
      <c r="E590" s="98" t="s">
        <v>234</v>
      </c>
      <c r="F590" s="99"/>
      <c r="G590" s="98" t="s">
        <v>258</v>
      </c>
      <c r="H590" s="100">
        <f>H592</f>
        <v>320000</v>
      </c>
      <c r="I590" s="64">
        <f>I592</f>
        <v>320000</v>
      </c>
      <c r="J590" s="64">
        <f>J592</f>
        <v>320000</v>
      </c>
      <c r="K590" s="35"/>
      <c r="L590" s="35"/>
      <c r="M590" s="36"/>
      <c r="N590" s="37"/>
      <c r="Q590" s="76">
        <f t="shared" si="285"/>
        <v>960000</v>
      </c>
      <c r="R590" s="80">
        <f t="shared" si="286"/>
        <v>0</v>
      </c>
      <c r="S590" s="81"/>
      <c r="T590" s="81"/>
      <c r="U590" s="81"/>
    </row>
    <row r="591" spans="1:21" ht="15" outlineLevel="7" x14ac:dyDescent="0.25">
      <c r="A591" s="101">
        <f t="shared" si="315"/>
        <v>581</v>
      </c>
      <c r="B591" s="98" t="s">
        <v>905</v>
      </c>
      <c r="C591" s="99" t="s">
        <v>884</v>
      </c>
      <c r="D591" s="99" t="s">
        <v>740</v>
      </c>
      <c r="E591" s="98" t="s">
        <v>234</v>
      </c>
      <c r="F591" s="99"/>
      <c r="G591" s="98" t="s">
        <v>258</v>
      </c>
      <c r="H591" s="100">
        <f>H592</f>
        <v>320000</v>
      </c>
      <c r="I591" s="70">
        <f>I592</f>
        <v>320000</v>
      </c>
      <c r="J591" s="56">
        <f>J592</f>
        <v>320000</v>
      </c>
      <c r="K591" s="35"/>
      <c r="L591" s="35"/>
      <c r="M591" s="36"/>
      <c r="N591" s="37"/>
      <c r="Q591" s="76">
        <f t="shared" si="285"/>
        <v>960000</v>
      </c>
      <c r="R591" s="80">
        <f t="shared" si="286"/>
        <v>0</v>
      </c>
      <c r="S591" s="81"/>
      <c r="T591" s="81"/>
      <c r="U591" s="81"/>
    </row>
    <row r="592" spans="1:21" ht="15" outlineLevel="4" x14ac:dyDescent="0.25">
      <c r="A592" s="101">
        <f t="shared" si="315"/>
        <v>582</v>
      </c>
      <c r="B592" s="98" t="s">
        <v>304</v>
      </c>
      <c r="C592" s="99" t="s">
        <v>884</v>
      </c>
      <c r="D592" s="99" t="s">
        <v>303</v>
      </c>
      <c r="E592" s="98" t="s">
        <v>234</v>
      </c>
      <c r="F592" s="99"/>
      <c r="G592" s="98" t="s">
        <v>258</v>
      </c>
      <c r="H592" s="100">
        <f>SUM(K592:N592)</f>
        <v>320000</v>
      </c>
      <c r="I592" s="58">
        <v>320000</v>
      </c>
      <c r="J592" s="58">
        <v>320000</v>
      </c>
      <c r="K592" s="35"/>
      <c r="L592" s="35"/>
      <c r="M592" s="36"/>
      <c r="N592" s="38">
        <v>320000</v>
      </c>
      <c r="O592" s="36">
        <v>320000</v>
      </c>
      <c r="P592" s="36">
        <v>320000</v>
      </c>
      <c r="Q592" s="76">
        <f t="shared" si="285"/>
        <v>960000</v>
      </c>
      <c r="R592" s="80">
        <f t="shared" si="286"/>
        <v>0</v>
      </c>
      <c r="S592" s="81"/>
      <c r="T592" s="81"/>
      <c r="U592" s="81"/>
    </row>
    <row r="593" spans="1:21" ht="30" outlineLevel="4" x14ac:dyDescent="0.25">
      <c r="A593" s="101">
        <f t="shared" si="315"/>
        <v>583</v>
      </c>
      <c r="B593" s="98" t="s">
        <v>84</v>
      </c>
      <c r="C593" s="99" t="s">
        <v>884</v>
      </c>
      <c r="D593" s="99" t="s">
        <v>303</v>
      </c>
      <c r="E593" s="98"/>
      <c r="F593" s="99" t="s">
        <v>85</v>
      </c>
      <c r="G593" s="98"/>
      <c r="H593" s="100">
        <f>H592</f>
        <v>320000</v>
      </c>
      <c r="I593" s="56">
        <f t="shared" ref="I593:J593" si="317">I592</f>
        <v>320000</v>
      </c>
      <c r="J593" s="56">
        <f t="shared" si="317"/>
        <v>320000</v>
      </c>
      <c r="K593" s="35"/>
      <c r="L593" s="35"/>
      <c r="M593" s="36"/>
      <c r="N593" s="38"/>
      <c r="Q593" s="76">
        <f t="shared" ref="Q593:Q596" si="318">H593+I593+J593</f>
        <v>960000</v>
      </c>
      <c r="R593" s="80">
        <f t="shared" ref="R593:R595" si="319">SUM(S593:U593)</f>
        <v>0</v>
      </c>
      <c r="S593" s="81"/>
      <c r="T593" s="81"/>
      <c r="U593" s="81"/>
    </row>
    <row r="594" spans="1:21" ht="15" outlineLevel="4" x14ac:dyDescent="0.25">
      <c r="A594" s="101">
        <f t="shared" si="315"/>
        <v>584</v>
      </c>
      <c r="B594" s="98" t="s">
        <v>93</v>
      </c>
      <c r="C594" s="99" t="s">
        <v>884</v>
      </c>
      <c r="D594" s="99" t="s">
        <v>303</v>
      </c>
      <c r="E594" s="98"/>
      <c r="F594" s="99" t="s">
        <v>94</v>
      </c>
      <c r="G594" s="98"/>
      <c r="H594" s="100">
        <f>H592</f>
        <v>320000</v>
      </c>
      <c r="I594" s="56">
        <f t="shared" ref="I594:J594" si="320">I592</f>
        <v>320000</v>
      </c>
      <c r="J594" s="56">
        <f t="shared" si="320"/>
        <v>320000</v>
      </c>
      <c r="K594" s="35"/>
      <c r="L594" s="35"/>
      <c r="M594" s="36"/>
      <c r="N594" s="38"/>
      <c r="Q594" s="76">
        <f t="shared" si="318"/>
        <v>960000</v>
      </c>
      <c r="R594" s="80">
        <f t="shared" si="319"/>
        <v>0</v>
      </c>
      <c r="S594" s="81"/>
      <c r="T594" s="81"/>
      <c r="U594" s="81"/>
    </row>
    <row r="595" spans="1:21" ht="15" x14ac:dyDescent="0.25">
      <c r="A595" s="101">
        <f t="shared" si="315"/>
        <v>585</v>
      </c>
      <c r="B595" s="117" t="s">
        <v>201</v>
      </c>
      <c r="C595" s="118"/>
      <c r="D595" s="118"/>
      <c r="E595" s="119"/>
      <c r="F595" s="118"/>
      <c r="G595" s="119"/>
      <c r="H595" s="120">
        <v>0</v>
      </c>
      <c r="I595" s="73">
        <v>5950000</v>
      </c>
      <c r="J595" s="73">
        <v>11850000</v>
      </c>
      <c r="K595" s="71"/>
      <c r="L595" s="71"/>
      <c r="M595" s="71"/>
      <c r="N595" s="38"/>
      <c r="O595" s="71"/>
      <c r="P595" s="71"/>
      <c r="Q595" s="76">
        <f t="shared" si="318"/>
        <v>17800000</v>
      </c>
      <c r="R595" s="80">
        <f t="shared" si="319"/>
        <v>0</v>
      </c>
      <c r="S595" s="81"/>
      <c r="T595" s="81"/>
      <c r="U595" s="81"/>
    </row>
    <row r="596" spans="1:21" ht="15" x14ac:dyDescent="0.2">
      <c r="A596" s="101">
        <v>585</v>
      </c>
      <c r="B596" s="110" t="s">
        <v>934</v>
      </c>
      <c r="C596" s="99"/>
      <c r="D596" s="99"/>
      <c r="E596" s="98"/>
      <c r="F596" s="99"/>
      <c r="G596" s="98"/>
      <c r="H596" s="111">
        <f>H11+H160+H189+H216+H229+H293+H326+H359+H366+H379+H402+H409+H456+H485+H520+H578</f>
        <v>508215600</v>
      </c>
      <c r="I596" s="61">
        <f>I11+I160+I189+I216+I229+I293+I326+I359+I366+I379+I402+I409+I456+I485+I520+I578+I595</f>
        <v>509694200</v>
      </c>
      <c r="J596" s="61">
        <f>J11+J160+J189+J216+J229+J293+J326+J359+J366+J379+J402+J409+J456+J485+J520+J578+J595</f>
        <v>514063200</v>
      </c>
      <c r="K596" s="61">
        <f>K11+K160+K189+K216+K229+K293+K326+K359+K366+K379+K402+K409+K456+K485+K520+K578+K595</f>
        <v>239729300</v>
      </c>
      <c r="L596" s="61">
        <f t="shared" ref="L596:P596" si="321">L11+L160+L189+L216+L229+L293+L326+L359+L366+L379+L402+L409+L456+L485+L520+L578+L595</f>
        <v>0</v>
      </c>
      <c r="M596" s="61">
        <f t="shared" si="321"/>
        <v>0</v>
      </c>
      <c r="N596" s="61">
        <f t="shared" si="321"/>
        <v>267986300</v>
      </c>
      <c r="O596" s="61">
        <f t="shared" si="321"/>
        <v>266218400</v>
      </c>
      <c r="P596" s="61">
        <f t="shared" si="321"/>
        <v>264681400</v>
      </c>
      <c r="Q596" s="76">
        <f t="shared" si="318"/>
        <v>1531973000</v>
      </c>
      <c r="R596" s="61">
        <f t="shared" ref="R596:U596" si="322">R11+R160+R189+R216+R229+R293+R326+R359+R366+R379+R402+R409+R456+R485+R520+R578+R595</f>
        <v>3966000</v>
      </c>
      <c r="S596" s="61">
        <f t="shared" si="322"/>
        <v>1304800</v>
      </c>
      <c r="T596" s="61">
        <f t="shared" si="322"/>
        <v>1330100</v>
      </c>
      <c r="U596" s="61">
        <f t="shared" si="322"/>
        <v>1331100</v>
      </c>
    </row>
    <row r="597" spans="1:21" ht="15" hidden="1" x14ac:dyDescent="0.25">
      <c r="B597" s="87" t="s">
        <v>885</v>
      </c>
      <c r="F597" s="122"/>
      <c r="H597" s="123">
        <v>141043700</v>
      </c>
      <c r="I597" s="42">
        <v>112835000</v>
      </c>
      <c r="J597" s="42">
        <v>112835000</v>
      </c>
    </row>
    <row r="598" spans="1:21" ht="15" hidden="1" x14ac:dyDescent="0.25">
      <c r="B598" s="87" t="s">
        <v>886</v>
      </c>
      <c r="F598" s="99"/>
      <c r="H598" s="123">
        <v>19904800</v>
      </c>
      <c r="I598" s="42">
        <v>19904800</v>
      </c>
      <c r="J598" s="42">
        <v>19904800</v>
      </c>
    </row>
    <row r="599" spans="1:21" ht="15" hidden="1" x14ac:dyDescent="0.25">
      <c r="B599" s="87" t="s">
        <v>912</v>
      </c>
      <c r="H599" s="123">
        <v>19904700</v>
      </c>
      <c r="I599" s="42">
        <v>19904700</v>
      </c>
      <c r="J599" s="42">
        <v>19904700</v>
      </c>
    </row>
    <row r="600" spans="1:21" ht="12.75" hidden="1" customHeight="1" x14ac:dyDescent="0.25">
      <c r="B600" s="87" t="s">
        <v>887</v>
      </c>
      <c r="H600" s="123">
        <v>48891900</v>
      </c>
      <c r="I600" s="42">
        <v>53024300</v>
      </c>
      <c r="J600" s="42">
        <v>54840300</v>
      </c>
    </row>
    <row r="601" spans="1:21" ht="12.75" hidden="1" customHeight="1" x14ac:dyDescent="0.25">
      <c r="B601" s="87" t="s">
        <v>888</v>
      </c>
      <c r="H601" s="123">
        <v>4642000</v>
      </c>
      <c r="I601" s="42">
        <v>4642000</v>
      </c>
      <c r="J601" s="42">
        <v>4642000</v>
      </c>
    </row>
    <row r="602" spans="1:21" ht="12.75" hidden="1" customHeight="1" x14ac:dyDescent="0.25">
      <c r="B602" s="87" t="s">
        <v>889</v>
      </c>
      <c r="H602" s="123">
        <v>3399000</v>
      </c>
      <c r="I602" s="42">
        <v>3399000</v>
      </c>
      <c r="J602" s="42">
        <v>3399000</v>
      </c>
    </row>
    <row r="603" spans="1:21" ht="12.75" hidden="1" customHeight="1" x14ac:dyDescent="0.25">
      <c r="B603" s="87" t="s">
        <v>893</v>
      </c>
      <c r="H603" s="124">
        <v>800000</v>
      </c>
      <c r="I603" s="42">
        <v>29766000</v>
      </c>
      <c r="J603" s="42">
        <v>33856000</v>
      </c>
      <c r="K603" s="42"/>
      <c r="L603" s="42"/>
      <c r="M603" s="42"/>
    </row>
    <row r="604" spans="1:21" ht="12.75" hidden="1" customHeight="1" x14ac:dyDescent="0.25">
      <c r="B604" s="87" t="s">
        <v>890</v>
      </c>
      <c r="H604" s="125">
        <f>SUM(H597:H603)</f>
        <v>238586100</v>
      </c>
      <c r="I604" s="41">
        <f>SUM(I597:I603)</f>
        <v>243475800</v>
      </c>
      <c r="J604" s="41">
        <f>SUM(J597:J603)</f>
        <v>249381800</v>
      </c>
      <c r="K604" s="42"/>
      <c r="L604" s="42"/>
      <c r="M604" s="42">
        <f>SUM(M597:M603)</f>
        <v>0</v>
      </c>
    </row>
    <row r="605" spans="1:21" ht="12.75" hidden="1" customHeight="1" x14ac:dyDescent="0.25">
      <c r="B605" s="87" t="s">
        <v>919</v>
      </c>
      <c r="H605" s="125">
        <f>N596</f>
        <v>267986300</v>
      </c>
      <c r="I605" s="41">
        <f t="shared" ref="I605:J605" si="323">O596</f>
        <v>266218400</v>
      </c>
      <c r="J605" s="41">
        <f t="shared" si="323"/>
        <v>264681400</v>
      </c>
      <c r="K605" s="42"/>
      <c r="L605" s="42"/>
      <c r="M605" s="42"/>
    </row>
    <row r="606" spans="1:21" ht="12.75" hidden="1" customHeight="1" x14ac:dyDescent="0.25">
      <c r="B606" s="87" t="s">
        <v>920</v>
      </c>
      <c r="H606" s="126">
        <f>SUM(H604:H605)</f>
        <v>506572400</v>
      </c>
      <c r="I606" s="52">
        <f>SUM(I604:I605)</f>
        <v>509694200</v>
      </c>
      <c r="J606" s="52">
        <f>SUM(J604:J605)</f>
        <v>514063200</v>
      </c>
      <c r="K606" s="42"/>
      <c r="L606" s="42"/>
      <c r="M606" s="42"/>
    </row>
    <row r="607" spans="1:21" ht="12.75" hidden="1" customHeight="1" x14ac:dyDescent="0.25">
      <c r="B607" s="87" t="s">
        <v>891</v>
      </c>
      <c r="H607" s="123">
        <v>1643200</v>
      </c>
      <c r="K607" s="42"/>
      <c r="L607" s="42"/>
      <c r="M607" s="42">
        <v>0</v>
      </c>
    </row>
    <row r="608" spans="1:21" ht="12.75" hidden="1" customHeight="1" x14ac:dyDescent="0.25">
      <c r="B608" s="87" t="s">
        <v>892</v>
      </c>
      <c r="H608" s="125">
        <f>H606-H596</f>
        <v>-1643200</v>
      </c>
      <c r="I608" s="41">
        <f t="shared" ref="I608:J608" si="324">I606-I596</f>
        <v>0</v>
      </c>
      <c r="J608" s="41">
        <f t="shared" si="324"/>
        <v>0</v>
      </c>
      <c r="K608" s="41"/>
      <c r="L608" s="41"/>
      <c r="M608" s="41">
        <f>M604+M607-M595</f>
        <v>0</v>
      </c>
    </row>
    <row r="609" spans="2:10" ht="12.75" hidden="1" customHeight="1" x14ac:dyDescent="0.25"/>
    <row r="610" spans="2:10" ht="12.75" hidden="1" customHeight="1" x14ac:dyDescent="0.25">
      <c r="B610" s="87" t="s">
        <v>921</v>
      </c>
      <c r="H610" s="125">
        <f>H596-H602-H605</f>
        <v>236830300</v>
      </c>
      <c r="I610" s="41">
        <f>I596-I602-I605-I595</f>
        <v>234126800</v>
      </c>
      <c r="J610" s="41">
        <f>J596-J602-J605-J595</f>
        <v>234132800</v>
      </c>
    </row>
    <row r="611" spans="2:10" ht="12.75" hidden="1" customHeight="1" x14ac:dyDescent="0.25">
      <c r="B611" s="87" t="s">
        <v>201</v>
      </c>
      <c r="I611" s="41">
        <f>I610*0.025</f>
        <v>5853170</v>
      </c>
      <c r="J611" s="41">
        <f>J610*0.05</f>
        <v>11706640</v>
      </c>
    </row>
    <row r="612" spans="2:10" ht="12.75" hidden="1" customHeight="1" x14ac:dyDescent="0.25">
      <c r="B612" s="87" t="s">
        <v>930</v>
      </c>
      <c r="I612" s="41">
        <f>I595/I610*100</f>
        <v>2.5413579308306438</v>
      </c>
      <c r="J612" s="41">
        <f>J595/J610*100</f>
        <v>5.0612302078136846</v>
      </c>
    </row>
    <row r="613" spans="2:10" ht="33" hidden="1" customHeight="1" x14ac:dyDescent="0.25">
      <c r="B613" s="94" t="s">
        <v>931</v>
      </c>
      <c r="H613" s="123">
        <f>(H600+H601)*0.5</f>
        <v>26766950</v>
      </c>
      <c r="I613" s="42">
        <f>(I600+I601)*0.5</f>
        <v>28833150</v>
      </c>
      <c r="J613" s="42">
        <f>(J600+J601)*0.5</f>
        <v>29741150</v>
      </c>
    </row>
    <row r="614" spans="2:10" ht="12.75" hidden="1" customHeight="1" x14ac:dyDescent="0.25">
      <c r="B614" s="87" t="s">
        <v>932</v>
      </c>
      <c r="H614" s="123">
        <v>26000000</v>
      </c>
      <c r="I614" s="42">
        <v>28000000</v>
      </c>
      <c r="J614" s="42">
        <v>29000000</v>
      </c>
    </row>
    <row r="615" spans="2:10" ht="12.75" hidden="1" customHeight="1" x14ac:dyDescent="0.25"/>
  </sheetData>
  <autoFilter ref="C10:F608"/>
  <mergeCells count="2">
    <mergeCell ref="A6:H6"/>
    <mergeCell ref="A7:H7"/>
  </mergeCells>
  <pageMargins left="0.74803149606299213" right="0.35433070866141736" top="0.59055118110236227" bottom="0.39370078740157483" header="0.51181102362204722" footer="0.51181102362204722"/>
  <pageSetup paperSize="9" scale="98" fitToHeight="0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U604"/>
  <sheetViews>
    <sheetView showGridLines="0" tabSelected="1" zoomScaleNormal="100" workbookViewId="0">
      <pane xSplit="7" ySplit="10" topLeftCell="H569" activePane="bottomRight" state="frozen"/>
      <selection pane="topRight" activeCell="I1" sqref="I1"/>
      <selection pane="bottomLeft" activeCell="A12" sqref="A12"/>
      <selection pane="bottomRight" activeCell="W574" sqref="W574"/>
    </sheetView>
  </sheetViews>
  <sheetFormatPr defaultRowHeight="12.75" customHeight="1" outlineLevelRow="7" x14ac:dyDescent="0.25"/>
  <cols>
    <col min="1" max="1" width="6.7109375" style="86" customWidth="1"/>
    <col min="2" max="2" width="43.7109375" style="87" customWidth="1"/>
    <col min="3" max="3" width="11.85546875" style="87" bestFit="1" customWidth="1"/>
    <col min="4" max="4" width="5.42578125" style="87" customWidth="1"/>
    <col min="5" max="5" width="3.5703125" style="87" hidden="1" customWidth="1"/>
    <col min="6" max="6" width="8.28515625" style="87" customWidth="1"/>
    <col min="7" max="7" width="3.28515625" style="87" hidden="1" customWidth="1"/>
    <col min="8" max="8" width="16.7109375" style="87" hidden="1" customWidth="1"/>
    <col min="9" max="10" width="16.5703125" style="87" bestFit="1" customWidth="1"/>
    <col min="11" max="14" width="16.5703125" style="30" hidden="1" customWidth="1"/>
    <col min="15" max="16" width="14.28515625" style="36" hidden="1" customWidth="1"/>
    <col min="17" max="17" width="16" style="30" hidden="1" customWidth="1"/>
    <col min="18" max="21" width="14.5703125" style="30" hidden="1" customWidth="1"/>
    <col min="22" max="255" width="9.140625" style="30"/>
    <col min="256" max="262" width="8.28515625" style="30" customWidth="1"/>
    <col min="263" max="263" width="30.7109375" style="30" customWidth="1"/>
    <col min="264" max="266" width="15.42578125" style="30" customWidth="1"/>
    <col min="267" max="511" width="9.140625" style="30"/>
    <col min="512" max="518" width="8.28515625" style="30" customWidth="1"/>
    <col min="519" max="519" width="30.7109375" style="30" customWidth="1"/>
    <col min="520" max="522" width="15.42578125" style="30" customWidth="1"/>
    <col min="523" max="767" width="9.140625" style="30"/>
    <col min="768" max="774" width="8.28515625" style="30" customWidth="1"/>
    <col min="775" max="775" width="30.7109375" style="30" customWidth="1"/>
    <col min="776" max="778" width="15.42578125" style="30" customWidth="1"/>
    <col min="779" max="1023" width="9.140625" style="30"/>
    <col min="1024" max="1030" width="8.28515625" style="30" customWidth="1"/>
    <col min="1031" max="1031" width="30.7109375" style="30" customWidth="1"/>
    <col min="1032" max="1034" width="15.42578125" style="30" customWidth="1"/>
    <col min="1035" max="1279" width="9.140625" style="30"/>
    <col min="1280" max="1286" width="8.28515625" style="30" customWidth="1"/>
    <col min="1287" max="1287" width="30.7109375" style="30" customWidth="1"/>
    <col min="1288" max="1290" width="15.42578125" style="30" customWidth="1"/>
    <col min="1291" max="1535" width="9.140625" style="30"/>
    <col min="1536" max="1542" width="8.28515625" style="30" customWidth="1"/>
    <col min="1543" max="1543" width="30.7109375" style="30" customWidth="1"/>
    <col min="1544" max="1546" width="15.42578125" style="30" customWidth="1"/>
    <col min="1547" max="1791" width="9.140625" style="30"/>
    <col min="1792" max="1798" width="8.28515625" style="30" customWidth="1"/>
    <col min="1799" max="1799" width="30.7109375" style="30" customWidth="1"/>
    <col min="1800" max="1802" width="15.42578125" style="30" customWidth="1"/>
    <col min="1803" max="2047" width="9.140625" style="30"/>
    <col min="2048" max="2054" width="8.28515625" style="30" customWidth="1"/>
    <col min="2055" max="2055" width="30.7109375" style="30" customWidth="1"/>
    <col min="2056" max="2058" width="15.42578125" style="30" customWidth="1"/>
    <col min="2059" max="2303" width="9.140625" style="30"/>
    <col min="2304" max="2310" width="8.28515625" style="30" customWidth="1"/>
    <col min="2311" max="2311" width="30.7109375" style="30" customWidth="1"/>
    <col min="2312" max="2314" width="15.42578125" style="30" customWidth="1"/>
    <col min="2315" max="2559" width="9.140625" style="30"/>
    <col min="2560" max="2566" width="8.28515625" style="30" customWidth="1"/>
    <col min="2567" max="2567" width="30.7109375" style="30" customWidth="1"/>
    <col min="2568" max="2570" width="15.42578125" style="30" customWidth="1"/>
    <col min="2571" max="2815" width="9.140625" style="30"/>
    <col min="2816" max="2822" width="8.28515625" style="30" customWidth="1"/>
    <col min="2823" max="2823" width="30.7109375" style="30" customWidth="1"/>
    <col min="2824" max="2826" width="15.42578125" style="30" customWidth="1"/>
    <col min="2827" max="3071" width="9.140625" style="30"/>
    <col min="3072" max="3078" width="8.28515625" style="30" customWidth="1"/>
    <col min="3079" max="3079" width="30.7109375" style="30" customWidth="1"/>
    <col min="3080" max="3082" width="15.42578125" style="30" customWidth="1"/>
    <col min="3083" max="3327" width="9.140625" style="30"/>
    <col min="3328" max="3334" width="8.28515625" style="30" customWidth="1"/>
    <col min="3335" max="3335" width="30.7109375" style="30" customWidth="1"/>
    <col min="3336" max="3338" width="15.42578125" style="30" customWidth="1"/>
    <col min="3339" max="3583" width="9.140625" style="30"/>
    <col min="3584" max="3590" width="8.28515625" style="30" customWidth="1"/>
    <col min="3591" max="3591" width="30.7109375" style="30" customWidth="1"/>
    <col min="3592" max="3594" width="15.42578125" style="30" customWidth="1"/>
    <col min="3595" max="3839" width="9.140625" style="30"/>
    <col min="3840" max="3846" width="8.28515625" style="30" customWidth="1"/>
    <col min="3847" max="3847" width="30.7109375" style="30" customWidth="1"/>
    <col min="3848" max="3850" width="15.42578125" style="30" customWidth="1"/>
    <col min="3851" max="4095" width="9.140625" style="30"/>
    <col min="4096" max="4102" width="8.28515625" style="30" customWidth="1"/>
    <col min="4103" max="4103" width="30.7109375" style="30" customWidth="1"/>
    <col min="4104" max="4106" width="15.42578125" style="30" customWidth="1"/>
    <col min="4107" max="4351" width="9.140625" style="30"/>
    <col min="4352" max="4358" width="8.28515625" style="30" customWidth="1"/>
    <col min="4359" max="4359" width="30.7109375" style="30" customWidth="1"/>
    <col min="4360" max="4362" width="15.42578125" style="30" customWidth="1"/>
    <col min="4363" max="4607" width="9.140625" style="30"/>
    <col min="4608" max="4614" width="8.28515625" style="30" customWidth="1"/>
    <col min="4615" max="4615" width="30.7109375" style="30" customWidth="1"/>
    <col min="4616" max="4618" width="15.42578125" style="30" customWidth="1"/>
    <col min="4619" max="4863" width="9.140625" style="30"/>
    <col min="4864" max="4870" width="8.28515625" style="30" customWidth="1"/>
    <col min="4871" max="4871" width="30.7109375" style="30" customWidth="1"/>
    <col min="4872" max="4874" width="15.42578125" style="30" customWidth="1"/>
    <col min="4875" max="5119" width="9.140625" style="30"/>
    <col min="5120" max="5126" width="8.28515625" style="30" customWidth="1"/>
    <col min="5127" max="5127" width="30.7109375" style="30" customWidth="1"/>
    <col min="5128" max="5130" width="15.42578125" style="30" customWidth="1"/>
    <col min="5131" max="5375" width="9.140625" style="30"/>
    <col min="5376" max="5382" width="8.28515625" style="30" customWidth="1"/>
    <col min="5383" max="5383" width="30.7109375" style="30" customWidth="1"/>
    <col min="5384" max="5386" width="15.42578125" style="30" customWidth="1"/>
    <col min="5387" max="5631" width="9.140625" style="30"/>
    <col min="5632" max="5638" width="8.28515625" style="30" customWidth="1"/>
    <col min="5639" max="5639" width="30.7109375" style="30" customWidth="1"/>
    <col min="5640" max="5642" width="15.42578125" style="30" customWidth="1"/>
    <col min="5643" max="5887" width="9.140625" style="30"/>
    <col min="5888" max="5894" width="8.28515625" style="30" customWidth="1"/>
    <col min="5895" max="5895" width="30.7109375" style="30" customWidth="1"/>
    <col min="5896" max="5898" width="15.42578125" style="30" customWidth="1"/>
    <col min="5899" max="6143" width="9.140625" style="30"/>
    <col min="6144" max="6150" width="8.28515625" style="30" customWidth="1"/>
    <col min="6151" max="6151" width="30.7109375" style="30" customWidth="1"/>
    <col min="6152" max="6154" width="15.42578125" style="30" customWidth="1"/>
    <col min="6155" max="6399" width="9.140625" style="30"/>
    <col min="6400" max="6406" width="8.28515625" style="30" customWidth="1"/>
    <col min="6407" max="6407" width="30.7109375" style="30" customWidth="1"/>
    <col min="6408" max="6410" width="15.42578125" style="30" customWidth="1"/>
    <col min="6411" max="6655" width="9.140625" style="30"/>
    <col min="6656" max="6662" width="8.28515625" style="30" customWidth="1"/>
    <col min="6663" max="6663" width="30.7109375" style="30" customWidth="1"/>
    <col min="6664" max="6666" width="15.42578125" style="30" customWidth="1"/>
    <col min="6667" max="6911" width="9.140625" style="30"/>
    <col min="6912" max="6918" width="8.28515625" style="30" customWidth="1"/>
    <col min="6919" max="6919" width="30.7109375" style="30" customWidth="1"/>
    <col min="6920" max="6922" width="15.42578125" style="30" customWidth="1"/>
    <col min="6923" max="7167" width="9.140625" style="30"/>
    <col min="7168" max="7174" width="8.28515625" style="30" customWidth="1"/>
    <col min="7175" max="7175" width="30.7109375" style="30" customWidth="1"/>
    <col min="7176" max="7178" width="15.42578125" style="30" customWidth="1"/>
    <col min="7179" max="7423" width="9.140625" style="30"/>
    <col min="7424" max="7430" width="8.28515625" style="30" customWidth="1"/>
    <col min="7431" max="7431" width="30.7109375" style="30" customWidth="1"/>
    <col min="7432" max="7434" width="15.42578125" style="30" customWidth="1"/>
    <col min="7435" max="7679" width="9.140625" style="30"/>
    <col min="7680" max="7686" width="8.28515625" style="30" customWidth="1"/>
    <col min="7687" max="7687" width="30.7109375" style="30" customWidth="1"/>
    <col min="7688" max="7690" width="15.42578125" style="30" customWidth="1"/>
    <col min="7691" max="7935" width="9.140625" style="30"/>
    <col min="7936" max="7942" width="8.28515625" style="30" customWidth="1"/>
    <col min="7943" max="7943" width="30.7109375" style="30" customWidth="1"/>
    <col min="7944" max="7946" width="15.42578125" style="30" customWidth="1"/>
    <col min="7947" max="8191" width="9.140625" style="30"/>
    <col min="8192" max="8198" width="8.28515625" style="30" customWidth="1"/>
    <col min="8199" max="8199" width="30.7109375" style="30" customWidth="1"/>
    <col min="8200" max="8202" width="15.42578125" style="30" customWidth="1"/>
    <col min="8203" max="8447" width="9.140625" style="30"/>
    <col min="8448" max="8454" width="8.28515625" style="30" customWidth="1"/>
    <col min="8455" max="8455" width="30.7109375" style="30" customWidth="1"/>
    <col min="8456" max="8458" width="15.42578125" style="30" customWidth="1"/>
    <col min="8459" max="8703" width="9.140625" style="30"/>
    <col min="8704" max="8710" width="8.28515625" style="30" customWidth="1"/>
    <col min="8711" max="8711" width="30.7109375" style="30" customWidth="1"/>
    <col min="8712" max="8714" width="15.42578125" style="30" customWidth="1"/>
    <col min="8715" max="8959" width="9.140625" style="30"/>
    <col min="8960" max="8966" width="8.28515625" style="30" customWidth="1"/>
    <col min="8967" max="8967" width="30.7109375" style="30" customWidth="1"/>
    <col min="8968" max="8970" width="15.42578125" style="30" customWidth="1"/>
    <col min="8971" max="9215" width="9.140625" style="30"/>
    <col min="9216" max="9222" width="8.28515625" style="30" customWidth="1"/>
    <col min="9223" max="9223" width="30.7109375" style="30" customWidth="1"/>
    <col min="9224" max="9226" width="15.42578125" style="30" customWidth="1"/>
    <col min="9227" max="9471" width="9.140625" style="30"/>
    <col min="9472" max="9478" width="8.28515625" style="30" customWidth="1"/>
    <col min="9479" max="9479" width="30.7109375" style="30" customWidth="1"/>
    <col min="9480" max="9482" width="15.42578125" style="30" customWidth="1"/>
    <col min="9483" max="9727" width="9.140625" style="30"/>
    <col min="9728" max="9734" width="8.28515625" style="30" customWidth="1"/>
    <col min="9735" max="9735" width="30.7109375" style="30" customWidth="1"/>
    <col min="9736" max="9738" width="15.42578125" style="30" customWidth="1"/>
    <col min="9739" max="9983" width="9.140625" style="30"/>
    <col min="9984" max="9990" width="8.28515625" style="30" customWidth="1"/>
    <col min="9991" max="9991" width="30.7109375" style="30" customWidth="1"/>
    <col min="9992" max="9994" width="15.42578125" style="30" customWidth="1"/>
    <col min="9995" max="10239" width="9.140625" style="30"/>
    <col min="10240" max="10246" width="8.28515625" style="30" customWidth="1"/>
    <col min="10247" max="10247" width="30.7109375" style="30" customWidth="1"/>
    <col min="10248" max="10250" width="15.42578125" style="30" customWidth="1"/>
    <col min="10251" max="10495" width="9.140625" style="30"/>
    <col min="10496" max="10502" width="8.28515625" style="30" customWidth="1"/>
    <col min="10503" max="10503" width="30.7109375" style="30" customWidth="1"/>
    <col min="10504" max="10506" width="15.42578125" style="30" customWidth="1"/>
    <col min="10507" max="10751" width="9.140625" style="30"/>
    <col min="10752" max="10758" width="8.28515625" style="30" customWidth="1"/>
    <col min="10759" max="10759" width="30.7109375" style="30" customWidth="1"/>
    <col min="10760" max="10762" width="15.42578125" style="30" customWidth="1"/>
    <col min="10763" max="11007" width="9.140625" style="30"/>
    <col min="11008" max="11014" width="8.28515625" style="30" customWidth="1"/>
    <col min="11015" max="11015" width="30.7109375" style="30" customWidth="1"/>
    <col min="11016" max="11018" width="15.42578125" style="30" customWidth="1"/>
    <col min="11019" max="11263" width="9.140625" style="30"/>
    <col min="11264" max="11270" width="8.28515625" style="30" customWidth="1"/>
    <col min="11271" max="11271" width="30.7109375" style="30" customWidth="1"/>
    <col min="11272" max="11274" width="15.42578125" style="30" customWidth="1"/>
    <col min="11275" max="11519" width="9.140625" style="30"/>
    <col min="11520" max="11526" width="8.28515625" style="30" customWidth="1"/>
    <col min="11527" max="11527" width="30.7109375" style="30" customWidth="1"/>
    <col min="11528" max="11530" width="15.42578125" style="30" customWidth="1"/>
    <col min="11531" max="11775" width="9.140625" style="30"/>
    <col min="11776" max="11782" width="8.28515625" style="30" customWidth="1"/>
    <col min="11783" max="11783" width="30.7109375" style="30" customWidth="1"/>
    <col min="11784" max="11786" width="15.42578125" style="30" customWidth="1"/>
    <col min="11787" max="12031" width="9.140625" style="30"/>
    <col min="12032" max="12038" width="8.28515625" style="30" customWidth="1"/>
    <col min="12039" max="12039" width="30.7109375" style="30" customWidth="1"/>
    <col min="12040" max="12042" width="15.42578125" style="30" customWidth="1"/>
    <col min="12043" max="12287" width="9.140625" style="30"/>
    <col min="12288" max="12294" width="8.28515625" style="30" customWidth="1"/>
    <col min="12295" max="12295" width="30.7109375" style="30" customWidth="1"/>
    <col min="12296" max="12298" width="15.42578125" style="30" customWidth="1"/>
    <col min="12299" max="12543" width="9.140625" style="30"/>
    <col min="12544" max="12550" width="8.28515625" style="30" customWidth="1"/>
    <col min="12551" max="12551" width="30.7109375" style="30" customWidth="1"/>
    <col min="12552" max="12554" width="15.42578125" style="30" customWidth="1"/>
    <col min="12555" max="12799" width="9.140625" style="30"/>
    <col min="12800" max="12806" width="8.28515625" style="30" customWidth="1"/>
    <col min="12807" max="12807" width="30.7109375" style="30" customWidth="1"/>
    <col min="12808" max="12810" width="15.42578125" style="30" customWidth="1"/>
    <col min="12811" max="13055" width="9.140625" style="30"/>
    <col min="13056" max="13062" width="8.28515625" style="30" customWidth="1"/>
    <col min="13063" max="13063" width="30.7109375" style="30" customWidth="1"/>
    <col min="13064" max="13066" width="15.42578125" style="30" customWidth="1"/>
    <col min="13067" max="13311" width="9.140625" style="30"/>
    <col min="13312" max="13318" width="8.28515625" style="30" customWidth="1"/>
    <col min="13319" max="13319" width="30.7109375" style="30" customWidth="1"/>
    <col min="13320" max="13322" width="15.42578125" style="30" customWidth="1"/>
    <col min="13323" max="13567" width="9.140625" style="30"/>
    <col min="13568" max="13574" width="8.28515625" style="30" customWidth="1"/>
    <col min="13575" max="13575" width="30.7109375" style="30" customWidth="1"/>
    <col min="13576" max="13578" width="15.42578125" style="30" customWidth="1"/>
    <col min="13579" max="13823" width="9.140625" style="30"/>
    <col min="13824" max="13830" width="8.28515625" style="30" customWidth="1"/>
    <col min="13831" max="13831" width="30.7109375" style="30" customWidth="1"/>
    <col min="13832" max="13834" width="15.42578125" style="30" customWidth="1"/>
    <col min="13835" max="14079" width="9.140625" style="30"/>
    <col min="14080" max="14086" width="8.28515625" style="30" customWidth="1"/>
    <col min="14087" max="14087" width="30.7109375" style="30" customWidth="1"/>
    <col min="14088" max="14090" width="15.42578125" style="30" customWidth="1"/>
    <col min="14091" max="14335" width="9.140625" style="30"/>
    <col min="14336" max="14342" width="8.28515625" style="30" customWidth="1"/>
    <col min="14343" max="14343" width="30.7109375" style="30" customWidth="1"/>
    <col min="14344" max="14346" width="15.42578125" style="30" customWidth="1"/>
    <col min="14347" max="14591" width="9.140625" style="30"/>
    <col min="14592" max="14598" width="8.28515625" style="30" customWidth="1"/>
    <col min="14599" max="14599" width="30.7109375" style="30" customWidth="1"/>
    <col min="14600" max="14602" width="15.42578125" style="30" customWidth="1"/>
    <col min="14603" max="14847" width="9.140625" style="30"/>
    <col min="14848" max="14854" width="8.28515625" style="30" customWidth="1"/>
    <col min="14855" max="14855" width="30.7109375" style="30" customWidth="1"/>
    <col min="14856" max="14858" width="15.42578125" style="30" customWidth="1"/>
    <col min="14859" max="15103" width="9.140625" style="30"/>
    <col min="15104" max="15110" width="8.28515625" style="30" customWidth="1"/>
    <col min="15111" max="15111" width="30.7109375" style="30" customWidth="1"/>
    <col min="15112" max="15114" width="15.42578125" style="30" customWidth="1"/>
    <col min="15115" max="15359" width="9.140625" style="30"/>
    <col min="15360" max="15366" width="8.28515625" style="30" customWidth="1"/>
    <col min="15367" max="15367" width="30.7109375" style="30" customWidth="1"/>
    <col min="15368" max="15370" width="15.42578125" style="30" customWidth="1"/>
    <col min="15371" max="15615" width="9.140625" style="30"/>
    <col min="15616" max="15622" width="8.28515625" style="30" customWidth="1"/>
    <col min="15623" max="15623" width="30.7109375" style="30" customWidth="1"/>
    <col min="15624" max="15626" width="15.42578125" style="30" customWidth="1"/>
    <col min="15627" max="15871" width="9.140625" style="30"/>
    <col min="15872" max="15878" width="8.28515625" style="30" customWidth="1"/>
    <col min="15879" max="15879" width="30.7109375" style="30" customWidth="1"/>
    <col min="15880" max="15882" width="15.42578125" style="30" customWidth="1"/>
    <col min="15883" max="16127" width="9.140625" style="30"/>
    <col min="16128" max="16134" width="8.28515625" style="30" customWidth="1"/>
    <col min="16135" max="16135" width="30.7109375" style="30" customWidth="1"/>
    <col min="16136" max="16138" width="15.42578125" style="30" customWidth="1"/>
    <col min="16139" max="16384" width="9.140625" style="30"/>
  </cols>
  <sheetData>
    <row r="1" spans="1:21" ht="12.75" customHeight="1" x14ac:dyDescent="0.25">
      <c r="H1" s="88" t="s">
        <v>979</v>
      </c>
      <c r="I1" s="89"/>
      <c r="J1" s="88" t="s">
        <v>980</v>
      </c>
      <c r="K1" s="3"/>
      <c r="L1" s="3"/>
      <c r="N1" s="68"/>
    </row>
    <row r="2" spans="1:21" ht="12.75" customHeight="1" x14ac:dyDescent="0.25">
      <c r="H2" s="90" t="s">
        <v>751</v>
      </c>
      <c r="I2" s="89"/>
      <c r="J2" s="90" t="s">
        <v>1</v>
      </c>
      <c r="K2" s="4"/>
      <c r="L2" s="4"/>
      <c r="N2" s="68"/>
    </row>
    <row r="3" spans="1:21" ht="12.75" customHeight="1" x14ac:dyDescent="0.25">
      <c r="H3" s="91"/>
      <c r="I3" s="89"/>
      <c r="J3" s="158" t="s">
        <v>1012</v>
      </c>
      <c r="N3" s="68"/>
    </row>
    <row r="4" spans="1:21" ht="15" x14ac:dyDescent="0.25">
      <c r="B4" s="92"/>
      <c r="C4" s="93"/>
      <c r="D4" s="92"/>
      <c r="E4" s="93"/>
      <c r="F4" s="93"/>
      <c r="G4" s="93"/>
      <c r="I4" s="89"/>
      <c r="J4" s="89"/>
      <c r="N4" s="68"/>
    </row>
    <row r="5" spans="1:21" ht="15" x14ac:dyDescent="0.25">
      <c r="B5" s="92"/>
      <c r="C5" s="92"/>
      <c r="D5" s="92"/>
      <c r="E5" s="92"/>
      <c r="F5" s="92"/>
      <c r="G5" s="92"/>
      <c r="I5" s="89"/>
      <c r="J5" s="89"/>
      <c r="N5" s="68"/>
    </row>
    <row r="6" spans="1:21" ht="15" hidden="1" x14ac:dyDescent="0.25">
      <c r="A6" s="167" t="s">
        <v>756</v>
      </c>
      <c r="B6" s="167"/>
      <c r="C6" s="167"/>
      <c r="D6" s="167"/>
      <c r="E6" s="167"/>
      <c r="F6" s="167"/>
      <c r="G6" s="167"/>
      <c r="H6" s="167"/>
      <c r="I6" s="89"/>
      <c r="J6" s="89"/>
      <c r="N6" s="68"/>
    </row>
    <row r="7" spans="1:21" ht="45.75" customHeight="1" x14ac:dyDescent="0.2">
      <c r="A7" s="166" t="s">
        <v>936</v>
      </c>
      <c r="B7" s="166"/>
      <c r="C7" s="166"/>
      <c r="D7" s="166"/>
      <c r="E7" s="166"/>
      <c r="F7" s="166"/>
      <c r="G7" s="166"/>
      <c r="H7" s="166"/>
      <c r="I7" s="166"/>
      <c r="J7" s="166"/>
      <c r="N7" s="68"/>
    </row>
    <row r="8" spans="1:21" ht="15" x14ac:dyDescent="0.25">
      <c r="B8" s="92"/>
      <c r="C8" s="92"/>
      <c r="D8" s="92"/>
      <c r="E8" s="92"/>
      <c r="F8" s="92"/>
      <c r="G8" s="92"/>
      <c r="I8" s="89"/>
      <c r="J8" s="89"/>
      <c r="N8" s="68"/>
    </row>
    <row r="9" spans="1:21" ht="15" x14ac:dyDescent="0.25">
      <c r="A9" s="92" t="s">
        <v>749</v>
      </c>
      <c r="B9" s="94"/>
      <c r="C9" s="94"/>
      <c r="D9" s="94"/>
      <c r="E9" s="94"/>
      <c r="F9" s="94"/>
      <c r="G9" s="94"/>
      <c r="H9" s="94" t="s">
        <v>219</v>
      </c>
      <c r="I9" s="94" t="s">
        <v>219</v>
      </c>
      <c r="J9" s="89"/>
      <c r="K9" s="30" t="s">
        <v>941</v>
      </c>
      <c r="N9" s="68" t="s">
        <v>941</v>
      </c>
      <c r="O9" s="36" t="s">
        <v>942</v>
      </c>
      <c r="P9" s="36" t="s">
        <v>943</v>
      </c>
    </row>
    <row r="10" spans="1:21" ht="55.5" customHeight="1" x14ac:dyDescent="0.2">
      <c r="A10" s="95" t="s">
        <v>933</v>
      </c>
      <c r="B10" s="95" t="s">
        <v>745</v>
      </c>
      <c r="C10" s="95" t="s">
        <v>747</v>
      </c>
      <c r="D10" s="96" t="s">
        <v>748</v>
      </c>
      <c r="E10" s="96" t="s">
        <v>220</v>
      </c>
      <c r="F10" s="96" t="s">
        <v>221</v>
      </c>
      <c r="G10" s="96" t="s">
        <v>222</v>
      </c>
      <c r="H10" s="95" t="s">
        <v>757</v>
      </c>
      <c r="I10" s="95" t="s">
        <v>758</v>
      </c>
      <c r="J10" s="95" t="s">
        <v>759</v>
      </c>
      <c r="K10" s="33" t="s">
        <v>939</v>
      </c>
      <c r="L10" s="33"/>
      <c r="N10" s="83" t="s">
        <v>940</v>
      </c>
      <c r="O10" s="83"/>
      <c r="P10" s="83"/>
      <c r="Q10" s="77" t="s">
        <v>937</v>
      </c>
      <c r="R10" s="78" t="s">
        <v>938</v>
      </c>
      <c r="S10" s="79">
        <v>2016</v>
      </c>
      <c r="T10" s="79">
        <v>2017</v>
      </c>
      <c r="U10" s="79">
        <v>2018</v>
      </c>
    </row>
    <row r="11" spans="1:21" ht="30" outlineLevel="1" x14ac:dyDescent="0.2">
      <c r="A11" s="97">
        <v>1</v>
      </c>
      <c r="B11" s="98" t="s">
        <v>545</v>
      </c>
      <c r="C11" s="99" t="s">
        <v>768</v>
      </c>
      <c r="D11" s="99" t="s">
        <v>224</v>
      </c>
      <c r="E11" s="98" t="s">
        <v>235</v>
      </c>
      <c r="F11" s="99"/>
      <c r="G11" s="98" t="s">
        <v>226</v>
      </c>
      <c r="H11" s="100">
        <f>H12+H113+H123</f>
        <v>306918700</v>
      </c>
      <c r="I11" s="100">
        <f t="shared" ref="I11:J11" si="0">I12+I113+I123</f>
        <v>306118700</v>
      </c>
      <c r="J11" s="100">
        <f t="shared" si="0"/>
        <v>306118700</v>
      </c>
      <c r="K11" s="35">
        <f>K12+K113+K123</f>
        <v>103824500</v>
      </c>
      <c r="L11" s="35">
        <f t="shared" ref="L11:P11" si="1">L12+L113+L123</f>
        <v>0</v>
      </c>
      <c r="M11" s="35">
        <f t="shared" si="1"/>
        <v>0</v>
      </c>
      <c r="N11" s="35">
        <f t="shared" si="1"/>
        <v>203094200</v>
      </c>
      <c r="O11" s="35">
        <f t="shared" si="1"/>
        <v>203094200</v>
      </c>
      <c r="P11" s="35">
        <f t="shared" si="1"/>
        <v>203094200</v>
      </c>
      <c r="Q11" s="76">
        <f t="shared" ref="Q11:Q75" si="2">H11+I11+J11</f>
        <v>919156100</v>
      </c>
      <c r="R11" s="35">
        <f t="shared" ref="R11" si="3">SUM(R12:R159)</f>
        <v>0</v>
      </c>
      <c r="S11" s="35">
        <f t="shared" ref="S11" si="4">SUM(S12:S159)</f>
        <v>0</v>
      </c>
      <c r="T11" s="35">
        <f t="shared" ref="T11" si="5">SUM(T12:T159)</f>
        <v>0</v>
      </c>
      <c r="U11" s="35">
        <f t="shared" ref="U11" si="6">SUM(U12:U159)</f>
        <v>0</v>
      </c>
    </row>
    <row r="12" spans="1:21" ht="60" outlineLevel="6" x14ac:dyDescent="0.25">
      <c r="A12" s="101">
        <f>A11+1</f>
        <v>2</v>
      </c>
      <c r="B12" s="98" t="s">
        <v>547</v>
      </c>
      <c r="C12" s="99" t="s">
        <v>769</v>
      </c>
      <c r="D12" s="99" t="s">
        <v>224</v>
      </c>
      <c r="E12" s="98" t="s">
        <v>235</v>
      </c>
      <c r="F12" s="99"/>
      <c r="G12" s="98" t="s">
        <v>226</v>
      </c>
      <c r="H12" s="100">
        <f>H13+H18+H23+H28+H37+H46+H51+++H60+H85+H94+H99++H108</f>
        <v>292549900</v>
      </c>
      <c r="I12" s="100">
        <f t="shared" ref="I12:J12" si="7">I13+I18+I23+I28+I37+I46+I51+++I60+I85+I94+I99++I108</f>
        <v>291749900</v>
      </c>
      <c r="J12" s="100">
        <f t="shared" si="7"/>
        <v>291749900</v>
      </c>
      <c r="K12" s="35">
        <f>SUM(K13:K112)</f>
        <v>90735800</v>
      </c>
      <c r="L12" s="35">
        <f t="shared" ref="L12:P12" si="8">SUM(L13:L112)</f>
        <v>0</v>
      </c>
      <c r="M12" s="35">
        <f t="shared" si="8"/>
        <v>0</v>
      </c>
      <c r="N12" s="35">
        <f t="shared" si="8"/>
        <v>201814100</v>
      </c>
      <c r="O12" s="35">
        <f t="shared" si="8"/>
        <v>201814100</v>
      </c>
      <c r="P12" s="35">
        <f t="shared" si="8"/>
        <v>201814100</v>
      </c>
      <c r="Q12" s="76">
        <f t="shared" si="2"/>
        <v>876049700</v>
      </c>
      <c r="R12" s="80">
        <f t="shared" ref="R12:R75" si="9">SUM(S12:U12)</f>
        <v>0</v>
      </c>
      <c r="S12" s="81"/>
      <c r="T12" s="81"/>
      <c r="U12" s="81"/>
    </row>
    <row r="13" spans="1:21" ht="270" outlineLevel="6" x14ac:dyDescent="0.25">
      <c r="A13" s="101">
        <f t="shared" ref="A13:A76" si="10">A12+1</f>
        <v>3</v>
      </c>
      <c r="B13" s="102" t="s">
        <v>950</v>
      </c>
      <c r="C13" s="99" t="s">
        <v>923</v>
      </c>
      <c r="D13" s="99"/>
      <c r="E13" s="98" t="s">
        <v>235</v>
      </c>
      <c r="F13" s="99"/>
      <c r="G13" s="98" t="s">
        <v>226</v>
      </c>
      <c r="H13" s="100">
        <f t="shared" ref="H13:J14" si="11">H14</f>
        <v>11454100</v>
      </c>
      <c r="I13" s="100">
        <f t="shared" si="11"/>
        <v>11454100</v>
      </c>
      <c r="J13" s="100">
        <f t="shared" si="11"/>
        <v>11454100</v>
      </c>
      <c r="K13" s="35"/>
      <c r="L13" s="35"/>
      <c r="M13" s="36"/>
      <c r="N13" s="37"/>
      <c r="Q13" s="76">
        <f t="shared" si="2"/>
        <v>34362300</v>
      </c>
      <c r="R13" s="80">
        <f t="shared" si="9"/>
        <v>0</v>
      </c>
      <c r="S13" s="81"/>
      <c r="T13" s="81"/>
      <c r="U13" s="81"/>
    </row>
    <row r="14" spans="1:21" ht="90" outlineLevel="6" x14ac:dyDescent="0.25">
      <c r="A14" s="101">
        <f t="shared" si="10"/>
        <v>4</v>
      </c>
      <c r="B14" s="103" t="s">
        <v>894</v>
      </c>
      <c r="C14" s="99" t="s">
        <v>923</v>
      </c>
      <c r="D14" s="99" t="s">
        <v>299</v>
      </c>
      <c r="E14" s="98" t="s">
        <v>235</v>
      </c>
      <c r="F14" s="99"/>
      <c r="G14" s="98" t="s">
        <v>226</v>
      </c>
      <c r="H14" s="100">
        <f t="shared" si="11"/>
        <v>11454100</v>
      </c>
      <c r="I14" s="100">
        <f t="shared" si="11"/>
        <v>11454100</v>
      </c>
      <c r="J14" s="100">
        <f t="shared" si="11"/>
        <v>11454100</v>
      </c>
      <c r="K14" s="35"/>
      <c r="L14" s="35"/>
      <c r="M14" s="36"/>
      <c r="N14" s="37"/>
      <c r="Q14" s="76">
        <f t="shared" si="2"/>
        <v>34362300</v>
      </c>
      <c r="R14" s="80">
        <f t="shared" si="9"/>
        <v>0</v>
      </c>
      <c r="S14" s="81"/>
      <c r="T14" s="81"/>
      <c r="U14" s="81"/>
    </row>
    <row r="15" spans="1:21" ht="30" outlineLevel="7" x14ac:dyDescent="0.25">
      <c r="A15" s="101">
        <f t="shared" si="10"/>
        <v>5</v>
      </c>
      <c r="B15" s="98" t="s">
        <v>904</v>
      </c>
      <c r="C15" s="99" t="s">
        <v>923</v>
      </c>
      <c r="D15" s="99" t="s">
        <v>314</v>
      </c>
      <c r="E15" s="98" t="s">
        <v>235</v>
      </c>
      <c r="F15" s="99"/>
      <c r="G15" s="98" t="s">
        <v>226</v>
      </c>
      <c r="H15" s="100">
        <f>SUM(K15:N15)</f>
        <v>11454100</v>
      </c>
      <c r="I15" s="104">
        <v>11454100</v>
      </c>
      <c r="J15" s="100">
        <v>11454100</v>
      </c>
      <c r="K15" s="35"/>
      <c r="L15" s="35"/>
      <c r="M15" s="36"/>
      <c r="N15" s="38">
        <v>11454100</v>
      </c>
      <c r="O15" s="36">
        <v>11454100</v>
      </c>
      <c r="P15" s="36">
        <v>11454100</v>
      </c>
      <c r="Q15" s="76">
        <f t="shared" si="2"/>
        <v>34362300</v>
      </c>
      <c r="R15" s="80">
        <f t="shared" si="9"/>
        <v>0</v>
      </c>
      <c r="S15" s="81"/>
      <c r="T15" s="81"/>
      <c r="U15" s="81"/>
    </row>
    <row r="16" spans="1:21" ht="15" outlineLevel="7" x14ac:dyDescent="0.25">
      <c r="A16" s="101">
        <f t="shared" si="10"/>
        <v>6</v>
      </c>
      <c r="B16" s="98" t="s">
        <v>99</v>
      </c>
      <c r="C16" s="99" t="s">
        <v>923</v>
      </c>
      <c r="D16" s="99" t="s">
        <v>314</v>
      </c>
      <c r="E16" s="98"/>
      <c r="F16" s="99" t="s">
        <v>100</v>
      </c>
      <c r="G16" s="98"/>
      <c r="H16" s="100">
        <f>H15</f>
        <v>11454100</v>
      </c>
      <c r="I16" s="100">
        <f t="shared" ref="I16:J16" si="12">I15</f>
        <v>11454100</v>
      </c>
      <c r="J16" s="100">
        <f t="shared" si="12"/>
        <v>11454100</v>
      </c>
      <c r="K16" s="35"/>
      <c r="L16" s="35"/>
      <c r="M16" s="36"/>
      <c r="N16" s="38"/>
      <c r="Q16" s="76">
        <f t="shared" si="2"/>
        <v>34362300</v>
      </c>
      <c r="R16" s="80">
        <f t="shared" si="9"/>
        <v>0</v>
      </c>
      <c r="S16" s="81"/>
      <c r="T16" s="81"/>
      <c r="U16" s="81"/>
    </row>
    <row r="17" spans="1:21" ht="15" outlineLevel="7" x14ac:dyDescent="0.25">
      <c r="A17" s="101">
        <f t="shared" si="10"/>
        <v>7</v>
      </c>
      <c r="B17" s="98" t="s">
        <v>102</v>
      </c>
      <c r="C17" s="99" t="s">
        <v>923</v>
      </c>
      <c r="D17" s="99" t="s">
        <v>314</v>
      </c>
      <c r="E17" s="98"/>
      <c r="F17" s="99" t="s">
        <v>103</v>
      </c>
      <c r="G17" s="98"/>
      <c r="H17" s="100">
        <f>H15</f>
        <v>11454100</v>
      </c>
      <c r="I17" s="100">
        <f t="shared" ref="I17:J17" si="13">I15</f>
        <v>11454100</v>
      </c>
      <c r="J17" s="100">
        <f t="shared" si="13"/>
        <v>11454100</v>
      </c>
      <c r="K17" s="35"/>
      <c r="L17" s="35"/>
      <c r="M17" s="36"/>
      <c r="N17" s="38"/>
      <c r="Q17" s="76">
        <f t="shared" si="2"/>
        <v>34362300</v>
      </c>
      <c r="R17" s="80">
        <f t="shared" si="9"/>
        <v>0</v>
      </c>
      <c r="S17" s="81"/>
      <c r="T17" s="81"/>
      <c r="U17" s="81"/>
    </row>
    <row r="18" spans="1:21" ht="270" outlineLevel="7" x14ac:dyDescent="0.25">
      <c r="A18" s="101">
        <f t="shared" si="10"/>
        <v>8</v>
      </c>
      <c r="B18" s="102" t="s">
        <v>948</v>
      </c>
      <c r="C18" s="99" t="s">
        <v>924</v>
      </c>
      <c r="D18" s="99"/>
      <c r="E18" s="98" t="s">
        <v>235</v>
      </c>
      <c r="F18" s="99"/>
      <c r="G18" s="98" t="s">
        <v>338</v>
      </c>
      <c r="H18" s="100">
        <f>H20</f>
        <v>12476200</v>
      </c>
      <c r="I18" s="100">
        <f>I20</f>
        <v>12476200</v>
      </c>
      <c r="J18" s="100">
        <f>J20</f>
        <v>12476200</v>
      </c>
      <c r="K18" s="35"/>
      <c r="L18" s="35"/>
      <c r="M18" s="36"/>
      <c r="N18" s="37"/>
      <c r="Q18" s="76">
        <f t="shared" si="2"/>
        <v>37428600</v>
      </c>
      <c r="R18" s="80">
        <f t="shared" si="9"/>
        <v>0</v>
      </c>
      <c r="S18" s="81"/>
      <c r="T18" s="81"/>
      <c r="U18" s="81"/>
    </row>
    <row r="19" spans="1:21" ht="90" outlineLevel="7" x14ac:dyDescent="0.25">
      <c r="A19" s="101">
        <f>A18+1</f>
        <v>9</v>
      </c>
      <c r="B19" s="103" t="s">
        <v>894</v>
      </c>
      <c r="C19" s="99" t="s">
        <v>924</v>
      </c>
      <c r="D19" s="99" t="s">
        <v>299</v>
      </c>
      <c r="E19" s="98" t="s">
        <v>235</v>
      </c>
      <c r="F19" s="99"/>
      <c r="G19" s="98" t="s">
        <v>338</v>
      </c>
      <c r="H19" s="100">
        <f>H20</f>
        <v>12476200</v>
      </c>
      <c r="I19" s="104">
        <f>I20</f>
        <v>12476200</v>
      </c>
      <c r="J19" s="100">
        <f>J20</f>
        <v>12476200</v>
      </c>
      <c r="K19" s="35"/>
      <c r="L19" s="35"/>
      <c r="M19" s="36"/>
      <c r="N19" s="37"/>
      <c r="Q19" s="76">
        <f t="shared" si="2"/>
        <v>37428600</v>
      </c>
      <c r="R19" s="80">
        <f t="shared" si="9"/>
        <v>0</v>
      </c>
      <c r="S19" s="81"/>
      <c r="T19" s="81"/>
      <c r="U19" s="81"/>
    </row>
    <row r="20" spans="1:21" ht="30" outlineLevel="6" x14ac:dyDescent="0.25">
      <c r="A20" s="101">
        <f t="shared" si="10"/>
        <v>10</v>
      </c>
      <c r="B20" s="98" t="s">
        <v>904</v>
      </c>
      <c r="C20" s="99" t="s">
        <v>924</v>
      </c>
      <c r="D20" s="99" t="s">
        <v>314</v>
      </c>
      <c r="E20" s="98" t="s">
        <v>235</v>
      </c>
      <c r="F20" s="99"/>
      <c r="G20" s="98" t="s">
        <v>338</v>
      </c>
      <c r="H20" s="100">
        <f>SUM(K20:N20)</f>
        <v>12476200</v>
      </c>
      <c r="I20" s="105">
        <v>12476200</v>
      </c>
      <c r="J20" s="105">
        <v>12476200</v>
      </c>
      <c r="K20" s="35"/>
      <c r="L20" s="35"/>
      <c r="M20" s="36"/>
      <c r="N20" s="38">
        <v>12476200</v>
      </c>
      <c r="O20" s="36">
        <v>12476200</v>
      </c>
      <c r="P20" s="36">
        <v>12476200</v>
      </c>
      <c r="Q20" s="76">
        <f t="shared" si="2"/>
        <v>37428600</v>
      </c>
      <c r="R20" s="80">
        <f t="shared" si="9"/>
        <v>0</v>
      </c>
      <c r="S20" s="81"/>
      <c r="T20" s="81"/>
      <c r="U20" s="81"/>
    </row>
    <row r="21" spans="1:21" ht="15" outlineLevel="6" x14ac:dyDescent="0.25">
      <c r="A21" s="101">
        <f t="shared" si="10"/>
        <v>11</v>
      </c>
      <c r="B21" s="98" t="s">
        <v>99</v>
      </c>
      <c r="C21" s="99" t="s">
        <v>924</v>
      </c>
      <c r="D21" s="99" t="s">
        <v>314</v>
      </c>
      <c r="E21" s="98"/>
      <c r="F21" s="99" t="s">
        <v>100</v>
      </c>
      <c r="G21" s="98"/>
      <c r="H21" s="100">
        <f>H20</f>
        <v>12476200</v>
      </c>
      <c r="I21" s="100">
        <f t="shared" ref="I21:J21" si="14">I20</f>
        <v>12476200</v>
      </c>
      <c r="J21" s="100">
        <f t="shared" si="14"/>
        <v>12476200</v>
      </c>
      <c r="K21" s="35"/>
      <c r="L21" s="35"/>
      <c r="M21" s="36"/>
      <c r="N21" s="38"/>
      <c r="Q21" s="76">
        <f t="shared" si="2"/>
        <v>37428600</v>
      </c>
      <c r="R21" s="80">
        <f t="shared" si="9"/>
        <v>0</v>
      </c>
      <c r="S21" s="81"/>
      <c r="T21" s="81"/>
      <c r="U21" s="81"/>
    </row>
    <row r="22" spans="1:21" ht="15" outlineLevel="6" x14ac:dyDescent="0.25">
      <c r="A22" s="101">
        <f t="shared" si="10"/>
        <v>12</v>
      </c>
      <c r="B22" s="98" t="s">
        <v>105</v>
      </c>
      <c r="C22" s="99" t="s">
        <v>924</v>
      </c>
      <c r="D22" s="99" t="s">
        <v>314</v>
      </c>
      <c r="E22" s="98"/>
      <c r="F22" s="99" t="s">
        <v>106</v>
      </c>
      <c r="G22" s="98"/>
      <c r="H22" s="100">
        <f>H20</f>
        <v>12476200</v>
      </c>
      <c r="I22" s="100">
        <f t="shared" ref="I22:J22" si="15">I20</f>
        <v>12476200</v>
      </c>
      <c r="J22" s="100">
        <f t="shared" si="15"/>
        <v>12476200</v>
      </c>
      <c r="K22" s="35"/>
      <c r="L22" s="35"/>
      <c r="M22" s="36"/>
      <c r="N22" s="38"/>
      <c r="Q22" s="76">
        <f t="shared" si="2"/>
        <v>37428600</v>
      </c>
      <c r="R22" s="80">
        <f t="shared" si="9"/>
        <v>0</v>
      </c>
      <c r="S22" s="81"/>
      <c r="T22" s="81"/>
      <c r="U22" s="81"/>
    </row>
    <row r="23" spans="1:21" ht="225" outlineLevel="6" x14ac:dyDescent="0.25">
      <c r="A23" s="101">
        <f t="shared" si="10"/>
        <v>13</v>
      </c>
      <c r="B23" s="103" t="s">
        <v>945</v>
      </c>
      <c r="C23" s="99" t="s">
        <v>770</v>
      </c>
      <c r="D23" s="99" t="s">
        <v>224</v>
      </c>
      <c r="E23" s="98" t="s">
        <v>40</v>
      </c>
      <c r="F23" s="99"/>
      <c r="G23" s="98" t="s">
        <v>258</v>
      </c>
      <c r="H23" s="100">
        <f>H25</f>
        <v>31300</v>
      </c>
      <c r="I23" s="105">
        <f>I25</f>
        <v>31300</v>
      </c>
      <c r="J23" s="105">
        <f>J25</f>
        <v>31300</v>
      </c>
      <c r="K23" s="35"/>
      <c r="L23" s="35"/>
      <c r="M23" s="36"/>
      <c r="N23" s="37"/>
      <c r="Q23" s="76">
        <f t="shared" si="2"/>
        <v>93900</v>
      </c>
      <c r="R23" s="80">
        <f t="shared" si="9"/>
        <v>0</v>
      </c>
      <c r="S23" s="81"/>
      <c r="T23" s="81"/>
      <c r="U23" s="81"/>
    </row>
    <row r="24" spans="1:21" ht="45" outlineLevel="7" x14ac:dyDescent="0.25">
      <c r="A24" s="101">
        <f t="shared" si="10"/>
        <v>14</v>
      </c>
      <c r="B24" s="103" t="s">
        <v>896</v>
      </c>
      <c r="C24" s="99" t="s">
        <v>770</v>
      </c>
      <c r="D24" s="99" t="s">
        <v>423</v>
      </c>
      <c r="E24" s="98" t="s">
        <v>40</v>
      </c>
      <c r="F24" s="99"/>
      <c r="G24" s="98" t="s">
        <v>258</v>
      </c>
      <c r="H24" s="100">
        <f>H25</f>
        <v>31300</v>
      </c>
      <c r="I24" s="104">
        <f>I25</f>
        <v>31300</v>
      </c>
      <c r="J24" s="100">
        <f>J25</f>
        <v>31300</v>
      </c>
      <c r="K24" s="35"/>
      <c r="L24" s="35"/>
      <c r="M24" s="36"/>
      <c r="N24" s="37"/>
      <c r="Q24" s="76">
        <f t="shared" si="2"/>
        <v>93900</v>
      </c>
      <c r="R24" s="80">
        <f t="shared" si="9"/>
        <v>0</v>
      </c>
      <c r="S24" s="81"/>
      <c r="T24" s="81"/>
      <c r="U24" s="81"/>
    </row>
    <row r="25" spans="1:21" ht="45" outlineLevel="7" x14ac:dyDescent="0.25">
      <c r="A25" s="101">
        <f t="shared" si="10"/>
        <v>15</v>
      </c>
      <c r="B25" s="98" t="s">
        <v>897</v>
      </c>
      <c r="C25" s="99" t="s">
        <v>770</v>
      </c>
      <c r="D25" s="99" t="s">
        <v>476</v>
      </c>
      <c r="E25" s="98" t="s">
        <v>40</v>
      </c>
      <c r="F25" s="99"/>
      <c r="G25" s="98" t="s">
        <v>258</v>
      </c>
      <c r="H25" s="100">
        <f>SUM(K25:N25)</f>
        <v>31300</v>
      </c>
      <c r="I25" s="106">
        <v>31300</v>
      </c>
      <c r="J25" s="106">
        <v>31300</v>
      </c>
      <c r="K25" s="35"/>
      <c r="L25" s="35"/>
      <c r="M25" s="36"/>
      <c r="N25" s="38">
        <v>31300</v>
      </c>
      <c r="O25" s="36">
        <v>31300</v>
      </c>
      <c r="P25" s="36">
        <v>31300</v>
      </c>
      <c r="Q25" s="76">
        <f t="shared" si="2"/>
        <v>93900</v>
      </c>
      <c r="R25" s="80">
        <f t="shared" si="9"/>
        <v>0</v>
      </c>
      <c r="S25" s="81"/>
      <c r="T25" s="81"/>
      <c r="U25" s="81"/>
    </row>
    <row r="26" spans="1:21" ht="15" outlineLevel="7" x14ac:dyDescent="0.25">
      <c r="A26" s="101">
        <f t="shared" si="10"/>
        <v>16</v>
      </c>
      <c r="B26" s="98" t="s">
        <v>155</v>
      </c>
      <c r="C26" s="99" t="s">
        <v>770</v>
      </c>
      <c r="D26" s="99" t="s">
        <v>476</v>
      </c>
      <c r="E26" s="98"/>
      <c r="F26" s="99" t="s">
        <v>156</v>
      </c>
      <c r="G26" s="98"/>
      <c r="H26" s="100">
        <f>H25</f>
        <v>31300</v>
      </c>
      <c r="I26" s="100">
        <f t="shared" ref="I26:J26" si="16">I25</f>
        <v>31300</v>
      </c>
      <c r="J26" s="100">
        <f t="shared" si="16"/>
        <v>31300</v>
      </c>
      <c r="K26" s="35"/>
      <c r="L26" s="35"/>
      <c r="M26" s="36"/>
      <c r="N26" s="38"/>
      <c r="Q26" s="76">
        <f t="shared" si="2"/>
        <v>93900</v>
      </c>
      <c r="R26" s="80">
        <f t="shared" si="9"/>
        <v>0</v>
      </c>
      <c r="S26" s="81"/>
      <c r="T26" s="81"/>
      <c r="U26" s="81"/>
    </row>
    <row r="27" spans="1:21" ht="15" outlineLevel="7" x14ac:dyDescent="0.25">
      <c r="A27" s="101">
        <f t="shared" si="10"/>
        <v>17</v>
      </c>
      <c r="B27" s="98" t="s">
        <v>164</v>
      </c>
      <c r="C27" s="99" t="s">
        <v>770</v>
      </c>
      <c r="D27" s="99" t="s">
        <v>476</v>
      </c>
      <c r="E27" s="98"/>
      <c r="F27" s="99" t="s">
        <v>165</v>
      </c>
      <c r="G27" s="98"/>
      <c r="H27" s="100">
        <f>H25</f>
        <v>31300</v>
      </c>
      <c r="I27" s="100">
        <f t="shared" ref="I27:J27" si="17">I25</f>
        <v>31300</v>
      </c>
      <c r="J27" s="100">
        <f t="shared" si="17"/>
        <v>31300</v>
      </c>
      <c r="K27" s="35"/>
      <c r="L27" s="35"/>
      <c r="M27" s="36"/>
      <c r="N27" s="38"/>
      <c r="Q27" s="76">
        <f t="shared" si="2"/>
        <v>93900</v>
      </c>
      <c r="R27" s="80">
        <f t="shared" si="9"/>
        <v>0</v>
      </c>
      <c r="S27" s="81"/>
      <c r="T27" s="81"/>
      <c r="U27" s="81"/>
    </row>
    <row r="28" spans="1:21" ht="150" outlineLevel="7" x14ac:dyDescent="0.25">
      <c r="A28" s="101">
        <f t="shared" si="10"/>
        <v>18</v>
      </c>
      <c r="B28" s="103" t="s">
        <v>946</v>
      </c>
      <c r="C28" s="99" t="s">
        <v>771</v>
      </c>
      <c r="D28" s="99" t="s">
        <v>224</v>
      </c>
      <c r="E28" s="98" t="s">
        <v>40</v>
      </c>
      <c r="F28" s="99"/>
      <c r="G28" s="98" t="s">
        <v>227</v>
      </c>
      <c r="H28" s="100">
        <f>H30+H34</f>
        <v>633500</v>
      </c>
      <c r="I28" s="104">
        <f>I30+I34</f>
        <v>633500</v>
      </c>
      <c r="J28" s="100">
        <f>J30+J34</f>
        <v>633500</v>
      </c>
      <c r="K28" s="35"/>
      <c r="L28" s="35"/>
      <c r="M28" s="36"/>
      <c r="N28" s="37"/>
      <c r="Q28" s="76">
        <f t="shared" si="2"/>
        <v>1900500</v>
      </c>
      <c r="R28" s="80">
        <f t="shared" si="9"/>
        <v>0</v>
      </c>
      <c r="S28" s="81"/>
      <c r="T28" s="81"/>
      <c r="U28" s="81"/>
    </row>
    <row r="29" spans="1:21" ht="45" outlineLevel="7" x14ac:dyDescent="0.25">
      <c r="A29" s="101">
        <f t="shared" si="10"/>
        <v>19</v>
      </c>
      <c r="B29" s="103" t="s">
        <v>896</v>
      </c>
      <c r="C29" s="99" t="s">
        <v>771</v>
      </c>
      <c r="D29" s="99" t="s">
        <v>423</v>
      </c>
      <c r="E29" s="98" t="s">
        <v>40</v>
      </c>
      <c r="F29" s="99"/>
      <c r="G29" s="98" t="s">
        <v>227</v>
      </c>
      <c r="H29" s="100">
        <f>H30</f>
        <v>14290</v>
      </c>
      <c r="I29" s="100">
        <f>I30</f>
        <v>14290</v>
      </c>
      <c r="J29" s="100">
        <f>J30</f>
        <v>14290</v>
      </c>
      <c r="K29" s="35"/>
      <c r="L29" s="35"/>
      <c r="M29" s="36"/>
      <c r="N29" s="37"/>
      <c r="Q29" s="76">
        <f t="shared" si="2"/>
        <v>42870</v>
      </c>
      <c r="R29" s="80">
        <f t="shared" si="9"/>
        <v>0</v>
      </c>
      <c r="S29" s="81"/>
      <c r="T29" s="81"/>
      <c r="U29" s="81"/>
    </row>
    <row r="30" spans="1:21" ht="45" outlineLevel="7" x14ac:dyDescent="0.25">
      <c r="A30" s="101">
        <f t="shared" si="10"/>
        <v>20</v>
      </c>
      <c r="B30" s="98" t="s">
        <v>897</v>
      </c>
      <c r="C30" s="99" t="s">
        <v>771</v>
      </c>
      <c r="D30" s="99" t="s">
        <v>476</v>
      </c>
      <c r="E30" s="98" t="s">
        <v>40</v>
      </c>
      <c r="F30" s="99"/>
      <c r="G30" s="98" t="s">
        <v>227</v>
      </c>
      <c r="H30" s="100">
        <f>SUM(K30:N30)</f>
        <v>14290</v>
      </c>
      <c r="I30" s="107">
        <v>14290</v>
      </c>
      <c r="J30" s="106">
        <v>14290</v>
      </c>
      <c r="K30" s="35"/>
      <c r="L30" s="35"/>
      <c r="M30" s="36"/>
      <c r="N30" s="38">
        <v>14290</v>
      </c>
      <c r="Q30" s="76">
        <f t="shared" si="2"/>
        <v>42870</v>
      </c>
      <c r="R30" s="80">
        <f t="shared" si="9"/>
        <v>0</v>
      </c>
      <c r="S30" s="81"/>
      <c r="T30" s="81"/>
      <c r="U30" s="81"/>
    </row>
    <row r="31" spans="1:21" ht="15" outlineLevel="7" x14ac:dyDescent="0.25">
      <c r="A31" s="101">
        <f t="shared" si="10"/>
        <v>21</v>
      </c>
      <c r="B31" s="98" t="s">
        <v>155</v>
      </c>
      <c r="C31" s="99" t="s">
        <v>771</v>
      </c>
      <c r="D31" s="99" t="s">
        <v>476</v>
      </c>
      <c r="E31" s="98"/>
      <c r="F31" s="99" t="s">
        <v>156</v>
      </c>
      <c r="G31" s="98"/>
      <c r="H31" s="100">
        <f>H30</f>
        <v>14290</v>
      </c>
      <c r="I31" s="100">
        <f t="shared" ref="I31:J31" si="18">I30</f>
        <v>14290</v>
      </c>
      <c r="J31" s="100">
        <f t="shared" si="18"/>
        <v>14290</v>
      </c>
      <c r="K31" s="35"/>
      <c r="L31" s="35"/>
      <c r="M31" s="36"/>
      <c r="N31" s="38"/>
      <c r="Q31" s="76">
        <f t="shared" si="2"/>
        <v>42870</v>
      </c>
      <c r="R31" s="80">
        <f t="shared" si="9"/>
        <v>0</v>
      </c>
      <c r="S31" s="81"/>
      <c r="T31" s="81"/>
      <c r="U31" s="81"/>
    </row>
    <row r="32" spans="1:21" ht="15" outlineLevel="7" x14ac:dyDescent="0.25">
      <c r="A32" s="101">
        <f t="shared" si="10"/>
        <v>22</v>
      </c>
      <c r="B32" s="98" t="s">
        <v>167</v>
      </c>
      <c r="C32" s="99" t="s">
        <v>771</v>
      </c>
      <c r="D32" s="99" t="s">
        <v>476</v>
      </c>
      <c r="E32" s="98"/>
      <c r="F32" s="99" t="s">
        <v>168</v>
      </c>
      <c r="G32" s="98"/>
      <c r="H32" s="100">
        <f>H30</f>
        <v>14290</v>
      </c>
      <c r="I32" s="100">
        <f t="shared" ref="I32:J32" si="19">I30</f>
        <v>14290</v>
      </c>
      <c r="J32" s="100">
        <f t="shared" si="19"/>
        <v>14290</v>
      </c>
      <c r="K32" s="35"/>
      <c r="L32" s="35"/>
      <c r="M32" s="36"/>
      <c r="N32" s="38"/>
      <c r="Q32" s="76">
        <f t="shared" si="2"/>
        <v>42870</v>
      </c>
      <c r="R32" s="80">
        <f t="shared" si="9"/>
        <v>0</v>
      </c>
      <c r="S32" s="81"/>
      <c r="T32" s="81"/>
      <c r="U32" s="81"/>
    </row>
    <row r="33" spans="1:21" ht="30" outlineLevel="6" x14ac:dyDescent="0.25">
      <c r="A33" s="101">
        <f t="shared" si="10"/>
        <v>23</v>
      </c>
      <c r="B33" s="98" t="s">
        <v>898</v>
      </c>
      <c r="C33" s="99" t="s">
        <v>771</v>
      </c>
      <c r="D33" s="99" t="s">
        <v>554</v>
      </c>
      <c r="E33" s="98" t="s">
        <v>40</v>
      </c>
      <c r="F33" s="99"/>
      <c r="G33" s="98" t="s">
        <v>227</v>
      </c>
      <c r="H33" s="100">
        <f>H34</f>
        <v>619210</v>
      </c>
      <c r="I33" s="100">
        <f>I34</f>
        <v>619210</v>
      </c>
      <c r="J33" s="100">
        <f>J34</f>
        <v>619210</v>
      </c>
      <c r="K33" s="35"/>
      <c r="L33" s="35"/>
      <c r="M33" s="36"/>
      <c r="N33" s="38"/>
      <c r="Q33" s="76">
        <f t="shared" si="2"/>
        <v>1857630</v>
      </c>
      <c r="R33" s="80">
        <f t="shared" si="9"/>
        <v>0</v>
      </c>
      <c r="S33" s="81"/>
      <c r="T33" s="81"/>
      <c r="U33" s="81"/>
    </row>
    <row r="34" spans="1:21" ht="30" outlineLevel="6" x14ac:dyDescent="0.25">
      <c r="A34" s="101">
        <f t="shared" si="10"/>
        <v>24</v>
      </c>
      <c r="B34" s="98" t="s">
        <v>908</v>
      </c>
      <c r="C34" s="99" t="s">
        <v>771</v>
      </c>
      <c r="D34" s="99" t="s">
        <v>575</v>
      </c>
      <c r="E34" s="98" t="s">
        <v>40</v>
      </c>
      <c r="F34" s="99"/>
      <c r="G34" s="98" t="s">
        <v>227</v>
      </c>
      <c r="H34" s="100">
        <f>SUM(K34:N34)</f>
        <v>619210</v>
      </c>
      <c r="I34" s="106">
        <v>619210</v>
      </c>
      <c r="J34" s="106">
        <v>619210</v>
      </c>
      <c r="K34" s="35"/>
      <c r="L34" s="35"/>
      <c r="M34" s="36"/>
      <c r="N34" s="38">
        <v>619210</v>
      </c>
      <c r="O34" s="36">
        <v>633500</v>
      </c>
      <c r="P34" s="36">
        <v>633500</v>
      </c>
      <c r="Q34" s="76">
        <f t="shared" si="2"/>
        <v>1857630</v>
      </c>
      <c r="R34" s="80">
        <f t="shared" si="9"/>
        <v>0</v>
      </c>
      <c r="S34" s="81"/>
      <c r="T34" s="81"/>
      <c r="U34" s="81"/>
    </row>
    <row r="35" spans="1:21" ht="15" outlineLevel="6" x14ac:dyDescent="0.25">
      <c r="A35" s="101">
        <f t="shared" si="10"/>
        <v>25</v>
      </c>
      <c r="B35" s="98" t="s">
        <v>155</v>
      </c>
      <c r="C35" s="99" t="s">
        <v>771</v>
      </c>
      <c r="D35" s="99" t="s">
        <v>575</v>
      </c>
      <c r="E35" s="98"/>
      <c r="F35" s="99" t="s">
        <v>156</v>
      </c>
      <c r="G35" s="98"/>
      <c r="H35" s="100">
        <f>H34</f>
        <v>619210</v>
      </c>
      <c r="I35" s="100">
        <f t="shared" ref="I35:J35" si="20">I34</f>
        <v>619210</v>
      </c>
      <c r="J35" s="100">
        <f t="shared" si="20"/>
        <v>619210</v>
      </c>
      <c r="K35" s="35"/>
      <c r="L35" s="35"/>
      <c r="M35" s="36"/>
      <c r="N35" s="38"/>
      <c r="Q35" s="76">
        <f t="shared" si="2"/>
        <v>1857630</v>
      </c>
      <c r="R35" s="80">
        <f t="shared" si="9"/>
        <v>0</v>
      </c>
      <c r="S35" s="81"/>
      <c r="T35" s="81"/>
      <c r="U35" s="81"/>
    </row>
    <row r="36" spans="1:21" ht="15" outlineLevel="6" x14ac:dyDescent="0.25">
      <c r="A36" s="101">
        <f t="shared" si="10"/>
        <v>26</v>
      </c>
      <c r="B36" s="98" t="s">
        <v>167</v>
      </c>
      <c r="C36" s="99" t="s">
        <v>771</v>
      </c>
      <c r="D36" s="99" t="s">
        <v>575</v>
      </c>
      <c r="E36" s="98"/>
      <c r="F36" s="99" t="s">
        <v>168</v>
      </c>
      <c r="G36" s="98"/>
      <c r="H36" s="100">
        <f>H34</f>
        <v>619210</v>
      </c>
      <c r="I36" s="100">
        <f t="shared" ref="I36:J36" si="21">I34</f>
        <v>619210</v>
      </c>
      <c r="J36" s="100">
        <f t="shared" si="21"/>
        <v>619210</v>
      </c>
      <c r="K36" s="35"/>
      <c r="L36" s="35"/>
      <c r="M36" s="36"/>
      <c r="N36" s="38"/>
      <c r="Q36" s="76">
        <f t="shared" si="2"/>
        <v>1857630</v>
      </c>
      <c r="R36" s="80">
        <f t="shared" si="9"/>
        <v>0</v>
      </c>
      <c r="S36" s="81"/>
      <c r="T36" s="81"/>
      <c r="U36" s="81"/>
    </row>
    <row r="37" spans="1:21" ht="270" outlineLevel="7" x14ac:dyDescent="0.25">
      <c r="A37" s="101">
        <f t="shared" si="10"/>
        <v>27</v>
      </c>
      <c r="B37" s="103" t="s">
        <v>947</v>
      </c>
      <c r="C37" s="99" t="s">
        <v>772</v>
      </c>
      <c r="D37" s="99" t="s">
        <v>224</v>
      </c>
      <c r="E37" s="98" t="s">
        <v>235</v>
      </c>
      <c r="F37" s="99"/>
      <c r="G37" s="98" t="s">
        <v>338</v>
      </c>
      <c r="H37" s="100">
        <f>H39+H43</f>
        <v>120730200</v>
      </c>
      <c r="I37" s="104">
        <f>I39+I43</f>
        <v>120730200</v>
      </c>
      <c r="J37" s="100">
        <f>J39+J43</f>
        <v>120730200</v>
      </c>
      <c r="K37" s="35"/>
      <c r="L37" s="35"/>
      <c r="M37" s="36"/>
      <c r="N37" s="37"/>
      <c r="Q37" s="76">
        <f t="shared" si="2"/>
        <v>362190600</v>
      </c>
      <c r="R37" s="80">
        <f t="shared" si="9"/>
        <v>0</v>
      </c>
      <c r="S37" s="81"/>
      <c r="T37" s="81"/>
      <c r="U37" s="81"/>
    </row>
    <row r="38" spans="1:21" ht="90" outlineLevel="4" x14ac:dyDescent="0.25">
      <c r="A38" s="101">
        <f t="shared" si="10"/>
        <v>28</v>
      </c>
      <c r="B38" s="103" t="s">
        <v>894</v>
      </c>
      <c r="C38" s="99" t="s">
        <v>772</v>
      </c>
      <c r="D38" s="99" t="s">
        <v>299</v>
      </c>
      <c r="E38" s="98" t="s">
        <v>235</v>
      </c>
      <c r="F38" s="99"/>
      <c r="G38" s="98" t="s">
        <v>338</v>
      </c>
      <c r="H38" s="100">
        <f>H39</f>
        <v>115683700</v>
      </c>
      <c r="I38" s="100">
        <f>I39</f>
        <v>115683700</v>
      </c>
      <c r="J38" s="100">
        <f>J39</f>
        <v>115683700</v>
      </c>
      <c r="K38" s="35"/>
      <c r="L38" s="35"/>
      <c r="M38" s="36"/>
      <c r="N38" s="37"/>
      <c r="Q38" s="76">
        <f t="shared" si="2"/>
        <v>347051100</v>
      </c>
      <c r="R38" s="80">
        <f t="shared" si="9"/>
        <v>0</v>
      </c>
      <c r="S38" s="81"/>
      <c r="T38" s="81"/>
      <c r="U38" s="81"/>
    </row>
    <row r="39" spans="1:21" ht="30" outlineLevel="5" x14ac:dyDescent="0.25">
      <c r="A39" s="101">
        <f t="shared" si="10"/>
        <v>29</v>
      </c>
      <c r="B39" s="98" t="s">
        <v>904</v>
      </c>
      <c r="C39" s="99" t="s">
        <v>772</v>
      </c>
      <c r="D39" s="99" t="s">
        <v>314</v>
      </c>
      <c r="E39" s="98" t="s">
        <v>235</v>
      </c>
      <c r="F39" s="99"/>
      <c r="G39" s="98" t="s">
        <v>338</v>
      </c>
      <c r="H39" s="100">
        <f>SUM(K39:N39)</f>
        <v>115683700</v>
      </c>
      <c r="I39" s="106">
        <v>115683700</v>
      </c>
      <c r="J39" s="106">
        <v>115683700</v>
      </c>
      <c r="K39" s="35"/>
      <c r="L39" s="35"/>
      <c r="M39" s="36"/>
      <c r="N39" s="84">
        <v>115683700</v>
      </c>
      <c r="O39" s="30"/>
      <c r="P39" s="30"/>
      <c r="Q39" s="76">
        <f t="shared" si="2"/>
        <v>347051100</v>
      </c>
      <c r="R39" s="80">
        <f t="shared" si="9"/>
        <v>0</v>
      </c>
      <c r="S39" s="81"/>
      <c r="T39" s="81"/>
      <c r="U39" s="81"/>
    </row>
    <row r="40" spans="1:21" ht="15" outlineLevel="5" x14ac:dyDescent="0.25">
      <c r="A40" s="101">
        <f t="shared" si="10"/>
        <v>30</v>
      </c>
      <c r="B40" s="98" t="s">
        <v>99</v>
      </c>
      <c r="C40" s="99" t="s">
        <v>772</v>
      </c>
      <c r="D40" s="99" t="s">
        <v>314</v>
      </c>
      <c r="E40" s="98"/>
      <c r="F40" s="99" t="s">
        <v>100</v>
      </c>
      <c r="G40" s="98"/>
      <c r="H40" s="100">
        <f>H39</f>
        <v>115683700</v>
      </c>
      <c r="I40" s="100">
        <f t="shared" ref="I40:J40" si="22">I39</f>
        <v>115683700</v>
      </c>
      <c r="J40" s="100">
        <f t="shared" si="22"/>
        <v>115683700</v>
      </c>
      <c r="K40" s="35"/>
      <c r="L40" s="35"/>
      <c r="M40" s="36"/>
      <c r="N40" s="72"/>
      <c r="O40" s="30"/>
      <c r="P40" s="30"/>
      <c r="Q40" s="76">
        <f t="shared" si="2"/>
        <v>347051100</v>
      </c>
      <c r="R40" s="80">
        <f t="shared" si="9"/>
        <v>0</v>
      </c>
      <c r="S40" s="81"/>
      <c r="T40" s="81"/>
      <c r="U40" s="81"/>
    </row>
    <row r="41" spans="1:21" ht="15" outlineLevel="5" x14ac:dyDescent="0.25">
      <c r="A41" s="101">
        <f t="shared" si="10"/>
        <v>31</v>
      </c>
      <c r="B41" s="98" t="s">
        <v>105</v>
      </c>
      <c r="C41" s="99" t="s">
        <v>772</v>
      </c>
      <c r="D41" s="99" t="s">
        <v>314</v>
      </c>
      <c r="E41" s="98"/>
      <c r="F41" s="99" t="s">
        <v>106</v>
      </c>
      <c r="G41" s="98"/>
      <c r="H41" s="100">
        <f>H39</f>
        <v>115683700</v>
      </c>
      <c r="I41" s="100">
        <f t="shared" ref="I41:J41" si="23">I39</f>
        <v>115683700</v>
      </c>
      <c r="J41" s="100">
        <f t="shared" si="23"/>
        <v>115683700</v>
      </c>
      <c r="K41" s="35"/>
      <c r="L41" s="35"/>
      <c r="M41" s="36"/>
      <c r="N41" s="72"/>
      <c r="O41" s="30"/>
      <c r="P41" s="30"/>
      <c r="Q41" s="76">
        <f t="shared" si="2"/>
        <v>347051100</v>
      </c>
      <c r="R41" s="80">
        <f t="shared" si="9"/>
        <v>0</v>
      </c>
      <c r="S41" s="81"/>
      <c r="T41" s="81"/>
      <c r="U41" s="81"/>
    </row>
    <row r="42" spans="1:21" ht="45" outlineLevel="6" x14ac:dyDescent="0.25">
      <c r="A42" s="101">
        <f t="shared" si="10"/>
        <v>32</v>
      </c>
      <c r="B42" s="98" t="s">
        <v>896</v>
      </c>
      <c r="C42" s="99" t="s">
        <v>772</v>
      </c>
      <c r="D42" s="99" t="s">
        <v>423</v>
      </c>
      <c r="E42" s="98" t="s">
        <v>235</v>
      </c>
      <c r="F42" s="99"/>
      <c r="G42" s="98" t="s">
        <v>338</v>
      </c>
      <c r="H42" s="100">
        <f>H43</f>
        <v>5046500</v>
      </c>
      <c r="I42" s="100">
        <f>I43</f>
        <v>5046500</v>
      </c>
      <c r="J42" s="100">
        <f>J43</f>
        <v>5046500</v>
      </c>
      <c r="K42" s="35"/>
      <c r="L42" s="35"/>
      <c r="M42" s="36"/>
      <c r="N42" s="38"/>
      <c r="Q42" s="76">
        <f t="shared" si="2"/>
        <v>15139500</v>
      </c>
      <c r="R42" s="80">
        <f t="shared" si="9"/>
        <v>0</v>
      </c>
      <c r="S42" s="81"/>
      <c r="T42" s="81"/>
      <c r="U42" s="81"/>
    </row>
    <row r="43" spans="1:21" ht="45" outlineLevel="6" x14ac:dyDescent="0.25">
      <c r="A43" s="101">
        <f t="shared" si="10"/>
        <v>33</v>
      </c>
      <c r="B43" s="98" t="s">
        <v>897</v>
      </c>
      <c r="C43" s="99" t="s">
        <v>772</v>
      </c>
      <c r="D43" s="99" t="s">
        <v>476</v>
      </c>
      <c r="E43" s="98" t="s">
        <v>235</v>
      </c>
      <c r="F43" s="99"/>
      <c r="G43" s="98" t="s">
        <v>338</v>
      </c>
      <c r="H43" s="100">
        <f>SUM(K43:N43)</f>
        <v>5046500</v>
      </c>
      <c r="I43" s="106">
        <v>5046500</v>
      </c>
      <c r="J43" s="106">
        <v>5046500</v>
      </c>
      <c r="K43" s="35"/>
      <c r="L43" s="35"/>
      <c r="M43" s="36"/>
      <c r="N43" s="38">
        <v>5046500</v>
      </c>
      <c r="O43" s="36">
        <v>120730200</v>
      </c>
      <c r="P43" s="36">
        <v>120730200</v>
      </c>
      <c r="Q43" s="76">
        <f t="shared" si="2"/>
        <v>15139500</v>
      </c>
      <c r="R43" s="80">
        <f t="shared" si="9"/>
        <v>0</v>
      </c>
      <c r="S43" s="81"/>
      <c r="T43" s="81"/>
      <c r="U43" s="81"/>
    </row>
    <row r="44" spans="1:21" ht="15" outlineLevel="6" x14ac:dyDescent="0.25">
      <c r="A44" s="101">
        <f t="shared" si="10"/>
        <v>34</v>
      </c>
      <c r="B44" s="98" t="s">
        <v>99</v>
      </c>
      <c r="C44" s="99" t="s">
        <v>772</v>
      </c>
      <c r="D44" s="99" t="s">
        <v>476</v>
      </c>
      <c r="E44" s="98"/>
      <c r="F44" s="99" t="s">
        <v>100</v>
      </c>
      <c r="G44" s="98"/>
      <c r="H44" s="100">
        <f>H43</f>
        <v>5046500</v>
      </c>
      <c r="I44" s="100">
        <f t="shared" ref="I44:J44" si="24">I43</f>
        <v>5046500</v>
      </c>
      <c r="J44" s="100">
        <f t="shared" si="24"/>
        <v>5046500</v>
      </c>
      <c r="K44" s="35"/>
      <c r="L44" s="35"/>
      <c r="M44" s="36"/>
      <c r="N44" s="38"/>
      <c r="Q44" s="76">
        <f t="shared" si="2"/>
        <v>15139500</v>
      </c>
      <c r="R44" s="80">
        <f t="shared" si="9"/>
        <v>0</v>
      </c>
      <c r="S44" s="81"/>
      <c r="T44" s="81"/>
      <c r="U44" s="81"/>
    </row>
    <row r="45" spans="1:21" ht="15" outlineLevel="6" x14ac:dyDescent="0.25">
      <c r="A45" s="101">
        <f t="shared" si="10"/>
        <v>35</v>
      </c>
      <c r="B45" s="98" t="s">
        <v>105</v>
      </c>
      <c r="C45" s="99" t="s">
        <v>772</v>
      </c>
      <c r="D45" s="99" t="s">
        <v>476</v>
      </c>
      <c r="E45" s="98"/>
      <c r="F45" s="99" t="s">
        <v>106</v>
      </c>
      <c r="G45" s="98"/>
      <c r="H45" s="100">
        <f>H43</f>
        <v>5046500</v>
      </c>
      <c r="I45" s="100">
        <f t="shared" ref="I45:J45" si="25">I43</f>
        <v>5046500</v>
      </c>
      <c r="J45" s="100">
        <f t="shared" si="25"/>
        <v>5046500</v>
      </c>
      <c r="K45" s="35"/>
      <c r="L45" s="35"/>
      <c r="M45" s="36"/>
      <c r="N45" s="38"/>
      <c r="Q45" s="76">
        <f t="shared" si="2"/>
        <v>15139500</v>
      </c>
      <c r="R45" s="80">
        <f t="shared" si="9"/>
        <v>0</v>
      </c>
      <c r="S45" s="81"/>
      <c r="T45" s="81"/>
      <c r="U45" s="81"/>
    </row>
    <row r="46" spans="1:21" ht="150" outlineLevel="7" x14ac:dyDescent="0.25">
      <c r="A46" s="101">
        <f t="shared" si="10"/>
        <v>36</v>
      </c>
      <c r="B46" s="103" t="s">
        <v>949</v>
      </c>
      <c r="C46" s="99" t="s">
        <v>773</v>
      </c>
      <c r="D46" s="99" t="s">
        <v>224</v>
      </c>
      <c r="E46" s="98" t="s">
        <v>40</v>
      </c>
      <c r="F46" s="99"/>
      <c r="G46" s="98" t="s">
        <v>258</v>
      </c>
      <c r="H46" s="100">
        <f>H48</f>
        <v>10892400</v>
      </c>
      <c r="I46" s="108">
        <f>I48</f>
        <v>10892400</v>
      </c>
      <c r="J46" s="105">
        <f>J48</f>
        <v>10892400</v>
      </c>
      <c r="K46" s="35"/>
      <c r="L46" s="35"/>
      <c r="M46" s="36"/>
      <c r="N46" s="37"/>
      <c r="Q46" s="76">
        <f t="shared" si="2"/>
        <v>32677200</v>
      </c>
      <c r="R46" s="80">
        <f t="shared" si="9"/>
        <v>0</v>
      </c>
      <c r="S46" s="81"/>
      <c r="T46" s="81"/>
      <c r="U46" s="81"/>
    </row>
    <row r="47" spans="1:21" ht="45" outlineLevel="4" x14ac:dyDescent="0.25">
      <c r="A47" s="101">
        <f t="shared" si="10"/>
        <v>37</v>
      </c>
      <c r="B47" s="103" t="s">
        <v>896</v>
      </c>
      <c r="C47" s="99" t="s">
        <v>773</v>
      </c>
      <c r="D47" s="99" t="s">
        <v>423</v>
      </c>
      <c r="E47" s="98" t="s">
        <v>40</v>
      </c>
      <c r="F47" s="99"/>
      <c r="G47" s="98" t="s">
        <v>258</v>
      </c>
      <c r="H47" s="100">
        <f>H48</f>
        <v>10892400</v>
      </c>
      <c r="I47" s="100">
        <f>I48</f>
        <v>10892400</v>
      </c>
      <c r="J47" s="100">
        <f>J48</f>
        <v>10892400</v>
      </c>
      <c r="K47" s="35"/>
      <c r="L47" s="35"/>
      <c r="M47" s="36"/>
      <c r="N47" s="37"/>
      <c r="Q47" s="76">
        <f t="shared" si="2"/>
        <v>32677200</v>
      </c>
      <c r="R47" s="80">
        <f t="shared" si="9"/>
        <v>0</v>
      </c>
      <c r="S47" s="81"/>
      <c r="T47" s="81"/>
      <c r="U47" s="81"/>
    </row>
    <row r="48" spans="1:21" ht="45" outlineLevel="5" x14ac:dyDescent="0.25">
      <c r="A48" s="101">
        <f t="shared" si="10"/>
        <v>38</v>
      </c>
      <c r="B48" s="98" t="s">
        <v>897</v>
      </c>
      <c r="C48" s="99" t="s">
        <v>773</v>
      </c>
      <c r="D48" s="99" t="s">
        <v>476</v>
      </c>
      <c r="E48" s="98" t="s">
        <v>40</v>
      </c>
      <c r="F48" s="99"/>
      <c r="G48" s="98" t="s">
        <v>258</v>
      </c>
      <c r="H48" s="100">
        <f>SUM(K48:N48)</f>
        <v>10892400</v>
      </c>
      <c r="I48" s="106">
        <v>10892400</v>
      </c>
      <c r="J48" s="106">
        <v>10892400</v>
      </c>
      <c r="K48" s="35"/>
      <c r="L48" s="35"/>
      <c r="M48" s="36"/>
      <c r="N48" s="38">
        <v>10892400</v>
      </c>
      <c r="O48" s="36">
        <v>10892400</v>
      </c>
      <c r="P48" s="36">
        <v>10892400</v>
      </c>
      <c r="Q48" s="76">
        <f t="shared" si="2"/>
        <v>32677200</v>
      </c>
      <c r="R48" s="80">
        <f t="shared" si="9"/>
        <v>0</v>
      </c>
      <c r="S48" s="81"/>
      <c r="T48" s="81"/>
      <c r="U48" s="81"/>
    </row>
    <row r="49" spans="1:21" ht="15" outlineLevel="5" x14ac:dyDescent="0.25">
      <c r="A49" s="101">
        <f t="shared" si="10"/>
        <v>39</v>
      </c>
      <c r="B49" s="98" t="s">
        <v>155</v>
      </c>
      <c r="C49" s="99" t="s">
        <v>773</v>
      </c>
      <c r="D49" s="99" t="s">
        <v>476</v>
      </c>
      <c r="E49" s="98"/>
      <c r="F49" s="99" t="s">
        <v>156</v>
      </c>
      <c r="G49" s="98"/>
      <c r="H49" s="100">
        <f>H48</f>
        <v>10892400</v>
      </c>
      <c r="I49" s="100">
        <f t="shared" ref="I49:J49" si="26">I48</f>
        <v>10892400</v>
      </c>
      <c r="J49" s="100">
        <f t="shared" si="26"/>
        <v>10892400</v>
      </c>
      <c r="K49" s="35"/>
      <c r="L49" s="35"/>
      <c r="M49" s="36"/>
      <c r="N49" s="38"/>
      <c r="Q49" s="76">
        <f t="shared" si="2"/>
        <v>32677200</v>
      </c>
      <c r="R49" s="80">
        <f t="shared" si="9"/>
        <v>0</v>
      </c>
      <c r="S49" s="81"/>
      <c r="T49" s="81"/>
      <c r="U49" s="81"/>
    </row>
    <row r="50" spans="1:21" ht="15" outlineLevel="5" x14ac:dyDescent="0.25">
      <c r="A50" s="101">
        <f t="shared" si="10"/>
        <v>40</v>
      </c>
      <c r="B50" s="98" t="s">
        <v>164</v>
      </c>
      <c r="C50" s="99" t="s">
        <v>773</v>
      </c>
      <c r="D50" s="99" t="s">
        <v>476</v>
      </c>
      <c r="E50" s="98"/>
      <c r="F50" s="99" t="s">
        <v>165</v>
      </c>
      <c r="G50" s="98"/>
      <c r="H50" s="100">
        <f>H48</f>
        <v>10892400</v>
      </c>
      <c r="I50" s="100">
        <f t="shared" ref="I50:J50" si="27">I48</f>
        <v>10892400</v>
      </c>
      <c r="J50" s="100">
        <f t="shared" si="27"/>
        <v>10892400</v>
      </c>
      <c r="K50" s="35"/>
      <c r="L50" s="35"/>
      <c r="M50" s="36"/>
      <c r="N50" s="38"/>
      <c r="Q50" s="76">
        <f t="shared" si="2"/>
        <v>32677200</v>
      </c>
      <c r="R50" s="80">
        <f t="shared" si="9"/>
        <v>0</v>
      </c>
      <c r="S50" s="81"/>
      <c r="T50" s="81"/>
      <c r="U50" s="81"/>
    </row>
    <row r="51" spans="1:21" ht="270" outlineLevel="6" x14ac:dyDescent="0.25">
      <c r="A51" s="101">
        <f t="shared" si="10"/>
        <v>41</v>
      </c>
      <c r="B51" s="103" t="s">
        <v>951</v>
      </c>
      <c r="C51" s="99" t="s">
        <v>774</v>
      </c>
      <c r="D51" s="99" t="s">
        <v>224</v>
      </c>
      <c r="E51" s="98" t="s">
        <v>235</v>
      </c>
      <c r="F51" s="99"/>
      <c r="G51" s="98" t="s">
        <v>226</v>
      </c>
      <c r="H51" s="100">
        <f>H53+H57</f>
        <v>45596400</v>
      </c>
      <c r="I51" s="100">
        <f>I53+I57</f>
        <v>45596400</v>
      </c>
      <c r="J51" s="100">
        <f>J53+J57</f>
        <v>45596400</v>
      </c>
      <c r="K51" s="35"/>
      <c r="L51" s="35"/>
      <c r="M51" s="36"/>
      <c r="N51" s="37"/>
      <c r="Q51" s="76">
        <f t="shared" si="2"/>
        <v>136789200</v>
      </c>
      <c r="R51" s="80">
        <f t="shared" si="9"/>
        <v>0</v>
      </c>
      <c r="S51" s="81"/>
      <c r="T51" s="81"/>
      <c r="U51" s="81"/>
    </row>
    <row r="52" spans="1:21" ht="90" outlineLevel="6" x14ac:dyDescent="0.25">
      <c r="A52" s="101">
        <f t="shared" si="10"/>
        <v>42</v>
      </c>
      <c r="B52" s="103" t="s">
        <v>894</v>
      </c>
      <c r="C52" s="99" t="s">
        <v>774</v>
      </c>
      <c r="D52" s="99" t="s">
        <v>299</v>
      </c>
      <c r="E52" s="98" t="s">
        <v>235</v>
      </c>
      <c r="F52" s="99"/>
      <c r="G52" s="98" t="s">
        <v>226</v>
      </c>
      <c r="H52" s="100">
        <f>H53</f>
        <v>44799890</v>
      </c>
      <c r="I52" s="100">
        <f>I53</f>
        <v>44799890</v>
      </c>
      <c r="J52" s="100">
        <f>J53</f>
        <v>44799890</v>
      </c>
      <c r="K52" s="35"/>
      <c r="L52" s="35"/>
      <c r="M52" s="36"/>
      <c r="N52" s="37"/>
      <c r="Q52" s="76">
        <f t="shared" si="2"/>
        <v>134399670</v>
      </c>
      <c r="R52" s="80">
        <f t="shared" si="9"/>
        <v>0</v>
      </c>
      <c r="S52" s="81"/>
      <c r="T52" s="81"/>
      <c r="U52" s="81"/>
    </row>
    <row r="53" spans="1:21" ht="30" outlineLevel="7" x14ac:dyDescent="0.25">
      <c r="A53" s="101">
        <f t="shared" si="10"/>
        <v>43</v>
      </c>
      <c r="B53" s="98" t="s">
        <v>904</v>
      </c>
      <c r="C53" s="99" t="s">
        <v>774</v>
      </c>
      <c r="D53" s="99" t="s">
        <v>314</v>
      </c>
      <c r="E53" s="98" t="s">
        <v>235</v>
      </c>
      <c r="F53" s="99"/>
      <c r="G53" s="98" t="s">
        <v>226</v>
      </c>
      <c r="H53" s="100">
        <f>SUM(K53:N53)</f>
        <v>44799890</v>
      </c>
      <c r="I53" s="107">
        <v>44799890</v>
      </c>
      <c r="J53" s="106">
        <v>44799890</v>
      </c>
      <c r="K53" s="35"/>
      <c r="L53" s="35"/>
      <c r="M53" s="36"/>
      <c r="N53" s="38">
        <v>44799890</v>
      </c>
      <c r="Q53" s="76">
        <f t="shared" si="2"/>
        <v>134399670</v>
      </c>
      <c r="R53" s="80">
        <f t="shared" si="9"/>
        <v>0</v>
      </c>
      <c r="S53" s="81"/>
      <c r="T53" s="81"/>
      <c r="U53" s="81"/>
    </row>
    <row r="54" spans="1:21" ht="15" outlineLevel="7" x14ac:dyDescent="0.25">
      <c r="A54" s="101">
        <f t="shared" si="10"/>
        <v>44</v>
      </c>
      <c r="B54" s="98" t="s">
        <v>99</v>
      </c>
      <c r="C54" s="99" t="s">
        <v>774</v>
      </c>
      <c r="D54" s="99" t="s">
        <v>314</v>
      </c>
      <c r="E54" s="98"/>
      <c r="F54" s="99" t="s">
        <v>100</v>
      </c>
      <c r="G54" s="98"/>
      <c r="H54" s="100">
        <f>H53</f>
        <v>44799890</v>
      </c>
      <c r="I54" s="100">
        <f t="shared" ref="I54:J54" si="28">I53</f>
        <v>44799890</v>
      </c>
      <c r="J54" s="100">
        <f t="shared" si="28"/>
        <v>44799890</v>
      </c>
      <c r="K54" s="35"/>
      <c r="L54" s="35"/>
      <c r="M54" s="36"/>
      <c r="N54" s="38"/>
      <c r="Q54" s="76">
        <f t="shared" si="2"/>
        <v>134399670</v>
      </c>
      <c r="R54" s="80">
        <f t="shared" si="9"/>
        <v>0</v>
      </c>
      <c r="S54" s="81"/>
      <c r="T54" s="81"/>
      <c r="U54" s="81"/>
    </row>
    <row r="55" spans="1:21" ht="15" outlineLevel="7" x14ac:dyDescent="0.25">
      <c r="A55" s="101">
        <f t="shared" si="10"/>
        <v>45</v>
      </c>
      <c r="B55" s="98" t="s">
        <v>102</v>
      </c>
      <c r="C55" s="99" t="s">
        <v>774</v>
      </c>
      <c r="D55" s="99" t="s">
        <v>314</v>
      </c>
      <c r="E55" s="98"/>
      <c r="F55" s="99" t="s">
        <v>103</v>
      </c>
      <c r="G55" s="98"/>
      <c r="H55" s="100">
        <f>H53</f>
        <v>44799890</v>
      </c>
      <c r="I55" s="100">
        <f t="shared" ref="I55:J55" si="29">I53</f>
        <v>44799890</v>
      </c>
      <c r="J55" s="100">
        <f t="shared" si="29"/>
        <v>44799890</v>
      </c>
      <c r="K55" s="35"/>
      <c r="L55" s="35"/>
      <c r="M55" s="36"/>
      <c r="N55" s="38"/>
      <c r="Q55" s="76">
        <f t="shared" si="2"/>
        <v>134399670</v>
      </c>
      <c r="R55" s="80">
        <f t="shared" si="9"/>
        <v>0</v>
      </c>
      <c r="S55" s="81"/>
      <c r="T55" s="81"/>
      <c r="U55" s="81"/>
    </row>
    <row r="56" spans="1:21" ht="45" outlineLevel="4" x14ac:dyDescent="0.25">
      <c r="A56" s="101">
        <f t="shared" si="10"/>
        <v>46</v>
      </c>
      <c r="B56" s="98" t="s">
        <v>896</v>
      </c>
      <c r="C56" s="99" t="s">
        <v>774</v>
      </c>
      <c r="D56" s="99" t="s">
        <v>423</v>
      </c>
      <c r="E56" s="98" t="s">
        <v>235</v>
      </c>
      <c r="F56" s="99"/>
      <c r="G56" s="98" t="s">
        <v>226</v>
      </c>
      <c r="H56" s="100">
        <f>H57</f>
        <v>796510</v>
      </c>
      <c r="I56" s="100">
        <f>I57</f>
        <v>796510</v>
      </c>
      <c r="J56" s="100">
        <f>J57</f>
        <v>796510</v>
      </c>
      <c r="K56" s="35"/>
      <c r="L56" s="35"/>
      <c r="M56" s="36"/>
      <c r="N56" s="38"/>
      <c r="Q56" s="76">
        <f t="shared" si="2"/>
        <v>2389530</v>
      </c>
      <c r="R56" s="80">
        <f t="shared" si="9"/>
        <v>0</v>
      </c>
      <c r="S56" s="81"/>
      <c r="T56" s="81"/>
      <c r="U56" s="81"/>
    </row>
    <row r="57" spans="1:21" ht="45" outlineLevel="5" x14ac:dyDescent="0.25">
      <c r="A57" s="101">
        <f t="shared" si="10"/>
        <v>47</v>
      </c>
      <c r="B57" s="98" t="s">
        <v>897</v>
      </c>
      <c r="C57" s="99" t="s">
        <v>774</v>
      </c>
      <c r="D57" s="99" t="s">
        <v>476</v>
      </c>
      <c r="E57" s="98" t="s">
        <v>235</v>
      </c>
      <c r="F57" s="99"/>
      <c r="G57" s="98" t="s">
        <v>226</v>
      </c>
      <c r="H57" s="100">
        <f>SUM(K57:N57)</f>
        <v>796510</v>
      </c>
      <c r="I57" s="106">
        <v>796510</v>
      </c>
      <c r="J57" s="106">
        <v>796510</v>
      </c>
      <c r="K57" s="35"/>
      <c r="L57" s="35"/>
      <c r="M57" s="36"/>
      <c r="N57" s="38">
        <v>796510</v>
      </c>
      <c r="O57" s="36">
        <v>45596400</v>
      </c>
      <c r="P57" s="36">
        <v>45596400</v>
      </c>
      <c r="Q57" s="76">
        <f t="shared" si="2"/>
        <v>2389530</v>
      </c>
      <c r="R57" s="80">
        <f t="shared" si="9"/>
        <v>0</v>
      </c>
      <c r="S57" s="81"/>
      <c r="T57" s="81"/>
      <c r="U57" s="81"/>
    </row>
    <row r="58" spans="1:21" ht="15" outlineLevel="5" x14ac:dyDescent="0.25">
      <c r="A58" s="101">
        <f t="shared" si="10"/>
        <v>48</v>
      </c>
      <c r="B58" s="98" t="s">
        <v>99</v>
      </c>
      <c r="C58" s="99" t="s">
        <v>774</v>
      </c>
      <c r="D58" s="99" t="s">
        <v>476</v>
      </c>
      <c r="E58" s="98"/>
      <c r="F58" s="99" t="s">
        <v>100</v>
      </c>
      <c r="G58" s="98"/>
      <c r="H58" s="100">
        <f>H57</f>
        <v>796510</v>
      </c>
      <c r="I58" s="100">
        <f t="shared" ref="I58:J58" si="30">I57</f>
        <v>796510</v>
      </c>
      <c r="J58" s="100">
        <f t="shared" si="30"/>
        <v>796510</v>
      </c>
      <c r="K58" s="35"/>
      <c r="L58" s="35"/>
      <c r="M58" s="36"/>
      <c r="N58" s="38"/>
      <c r="Q58" s="76">
        <f t="shared" si="2"/>
        <v>2389530</v>
      </c>
      <c r="R58" s="80">
        <f t="shared" si="9"/>
        <v>0</v>
      </c>
      <c r="S58" s="81"/>
      <c r="T58" s="81"/>
      <c r="U58" s="81"/>
    </row>
    <row r="59" spans="1:21" ht="15" outlineLevel="5" x14ac:dyDescent="0.25">
      <c r="A59" s="101">
        <f t="shared" si="10"/>
        <v>49</v>
      </c>
      <c r="B59" s="98" t="s">
        <v>102</v>
      </c>
      <c r="C59" s="99" t="s">
        <v>774</v>
      </c>
      <c r="D59" s="99" t="s">
        <v>476</v>
      </c>
      <c r="E59" s="98"/>
      <c r="F59" s="99" t="s">
        <v>103</v>
      </c>
      <c r="G59" s="98"/>
      <c r="H59" s="100">
        <f>H57</f>
        <v>796510</v>
      </c>
      <c r="I59" s="100">
        <f t="shared" ref="I59:J59" si="31">I57</f>
        <v>796510</v>
      </c>
      <c r="J59" s="100">
        <f t="shared" si="31"/>
        <v>796510</v>
      </c>
      <c r="K59" s="35"/>
      <c r="L59" s="35"/>
      <c r="M59" s="36"/>
      <c r="N59" s="38"/>
      <c r="Q59" s="76">
        <f t="shared" si="2"/>
        <v>2389530</v>
      </c>
      <c r="R59" s="80">
        <f t="shared" si="9"/>
        <v>0</v>
      </c>
      <c r="S59" s="81"/>
      <c r="T59" s="81"/>
      <c r="U59" s="81"/>
    </row>
    <row r="60" spans="1:21" ht="90" outlineLevel="6" x14ac:dyDescent="0.25">
      <c r="A60" s="101">
        <f t="shared" si="10"/>
        <v>50</v>
      </c>
      <c r="B60" s="98" t="s">
        <v>558</v>
      </c>
      <c r="C60" s="99" t="s">
        <v>775</v>
      </c>
      <c r="D60" s="99" t="s">
        <v>224</v>
      </c>
      <c r="E60" s="98" t="s">
        <v>235</v>
      </c>
      <c r="F60" s="99"/>
      <c r="G60" s="98" t="s">
        <v>226</v>
      </c>
      <c r="H60" s="100">
        <f>H62+H66+H70+H74+H78+H82</f>
        <v>72513800</v>
      </c>
      <c r="I60" s="100">
        <f>I62+I66+I70+I74+I78+I82</f>
        <v>71713800</v>
      </c>
      <c r="J60" s="100">
        <f>J62+J66+J70+J74+J78+J82</f>
        <v>71713800</v>
      </c>
      <c r="K60" s="35"/>
      <c r="L60" s="35"/>
      <c r="M60" s="36"/>
      <c r="N60" s="37"/>
      <c r="Q60" s="76">
        <f t="shared" si="2"/>
        <v>215941400</v>
      </c>
      <c r="R60" s="80">
        <f t="shared" si="9"/>
        <v>0</v>
      </c>
      <c r="S60" s="81"/>
      <c r="T60" s="81"/>
      <c r="U60" s="81"/>
    </row>
    <row r="61" spans="1:21" ht="90" outlineLevel="6" x14ac:dyDescent="0.25">
      <c r="A61" s="101">
        <f>A60+1</f>
        <v>51</v>
      </c>
      <c r="B61" s="98" t="s">
        <v>894</v>
      </c>
      <c r="C61" s="99" t="s">
        <v>775</v>
      </c>
      <c r="D61" s="99" t="s">
        <v>299</v>
      </c>
      <c r="E61" s="98" t="s">
        <v>235</v>
      </c>
      <c r="F61" s="99"/>
      <c r="G61" s="98" t="s">
        <v>226</v>
      </c>
      <c r="H61" s="100">
        <f>H62</f>
        <v>11293000</v>
      </c>
      <c r="I61" s="100">
        <f>I62</f>
        <v>11293000</v>
      </c>
      <c r="J61" s="100">
        <f>J62</f>
        <v>11293000</v>
      </c>
      <c r="K61" s="35"/>
      <c r="L61" s="35"/>
      <c r="M61" s="36"/>
      <c r="N61" s="37"/>
      <c r="Q61" s="76">
        <f t="shared" si="2"/>
        <v>33879000</v>
      </c>
      <c r="R61" s="80">
        <f t="shared" si="9"/>
        <v>0</v>
      </c>
      <c r="S61" s="81"/>
      <c r="T61" s="81"/>
      <c r="U61" s="81"/>
    </row>
    <row r="62" spans="1:21" ht="30" outlineLevel="7" x14ac:dyDescent="0.25">
      <c r="A62" s="101">
        <f t="shared" si="10"/>
        <v>52</v>
      </c>
      <c r="B62" s="98" t="s">
        <v>904</v>
      </c>
      <c r="C62" s="99" t="s">
        <v>775</v>
      </c>
      <c r="D62" s="99" t="s">
        <v>314</v>
      </c>
      <c r="E62" s="98" t="s">
        <v>235</v>
      </c>
      <c r="F62" s="99"/>
      <c r="G62" s="98" t="s">
        <v>226</v>
      </c>
      <c r="H62" s="100">
        <f>SUM(K62:N62)</f>
        <v>11293000</v>
      </c>
      <c r="I62" s="107">
        <v>11293000</v>
      </c>
      <c r="J62" s="106">
        <v>11293000</v>
      </c>
      <c r="K62" s="35">
        <v>11293000</v>
      </c>
      <c r="L62" s="35"/>
      <c r="M62" s="36"/>
      <c r="N62" s="38"/>
      <c r="Q62" s="76">
        <f t="shared" si="2"/>
        <v>33879000</v>
      </c>
      <c r="R62" s="80">
        <f t="shared" si="9"/>
        <v>0</v>
      </c>
      <c r="S62" s="81"/>
      <c r="T62" s="81"/>
      <c r="U62" s="81"/>
    </row>
    <row r="63" spans="1:21" ht="15" outlineLevel="7" x14ac:dyDescent="0.25">
      <c r="A63" s="101">
        <f t="shared" si="10"/>
        <v>53</v>
      </c>
      <c r="B63" s="98" t="s">
        <v>99</v>
      </c>
      <c r="C63" s="99" t="s">
        <v>775</v>
      </c>
      <c r="D63" s="99" t="s">
        <v>314</v>
      </c>
      <c r="E63" s="98"/>
      <c r="F63" s="99" t="s">
        <v>100</v>
      </c>
      <c r="G63" s="98"/>
      <c r="H63" s="100">
        <f>H62</f>
        <v>11293000</v>
      </c>
      <c r="I63" s="100">
        <f t="shared" ref="I63:J63" si="32">I62</f>
        <v>11293000</v>
      </c>
      <c r="J63" s="100">
        <f t="shared" si="32"/>
        <v>11293000</v>
      </c>
      <c r="K63" s="35"/>
      <c r="L63" s="35"/>
      <c r="M63" s="36"/>
      <c r="N63" s="38"/>
      <c r="Q63" s="76">
        <f t="shared" si="2"/>
        <v>33879000</v>
      </c>
      <c r="R63" s="80">
        <f t="shared" si="9"/>
        <v>0</v>
      </c>
      <c r="S63" s="81"/>
      <c r="T63" s="81"/>
      <c r="U63" s="81"/>
    </row>
    <row r="64" spans="1:21" ht="15" outlineLevel="7" x14ac:dyDescent="0.25">
      <c r="A64" s="101">
        <f t="shared" si="10"/>
        <v>54</v>
      </c>
      <c r="B64" s="98" t="s">
        <v>102</v>
      </c>
      <c r="C64" s="99" t="s">
        <v>775</v>
      </c>
      <c r="D64" s="99" t="s">
        <v>314</v>
      </c>
      <c r="E64" s="98"/>
      <c r="F64" s="99" t="s">
        <v>103</v>
      </c>
      <c r="G64" s="98"/>
      <c r="H64" s="100">
        <f>H62</f>
        <v>11293000</v>
      </c>
      <c r="I64" s="100">
        <f t="shared" ref="I64:J64" si="33">I62</f>
        <v>11293000</v>
      </c>
      <c r="J64" s="100">
        <f t="shared" si="33"/>
        <v>11293000</v>
      </c>
      <c r="K64" s="35"/>
      <c r="L64" s="35"/>
      <c r="M64" s="36"/>
      <c r="N64" s="38"/>
      <c r="Q64" s="76">
        <f t="shared" si="2"/>
        <v>33879000</v>
      </c>
      <c r="R64" s="80">
        <f t="shared" si="9"/>
        <v>0</v>
      </c>
      <c r="S64" s="81"/>
      <c r="T64" s="81"/>
      <c r="U64" s="81"/>
    </row>
    <row r="65" spans="1:21" ht="45" outlineLevel="4" x14ac:dyDescent="0.25">
      <c r="A65" s="101">
        <f t="shared" si="10"/>
        <v>55</v>
      </c>
      <c r="B65" s="98" t="s">
        <v>896</v>
      </c>
      <c r="C65" s="99" t="s">
        <v>775</v>
      </c>
      <c r="D65" s="99" t="s">
        <v>423</v>
      </c>
      <c r="E65" s="98" t="s">
        <v>235</v>
      </c>
      <c r="F65" s="99"/>
      <c r="G65" s="98" t="s">
        <v>226</v>
      </c>
      <c r="H65" s="100">
        <f>H66</f>
        <v>19042000</v>
      </c>
      <c r="I65" s="100">
        <f>I66</f>
        <v>18242000</v>
      </c>
      <c r="J65" s="100">
        <f>J66</f>
        <v>18242000</v>
      </c>
      <c r="K65" s="35"/>
      <c r="L65" s="35"/>
      <c r="M65" s="36"/>
      <c r="N65" s="38"/>
      <c r="Q65" s="76">
        <f t="shared" si="2"/>
        <v>55526000</v>
      </c>
      <c r="R65" s="80">
        <f t="shared" si="9"/>
        <v>0</v>
      </c>
      <c r="S65" s="81"/>
      <c r="T65" s="81"/>
      <c r="U65" s="81"/>
    </row>
    <row r="66" spans="1:21" ht="45" outlineLevel="5" x14ac:dyDescent="0.25">
      <c r="A66" s="101">
        <f t="shared" si="10"/>
        <v>56</v>
      </c>
      <c r="B66" s="98" t="s">
        <v>897</v>
      </c>
      <c r="C66" s="99" t="s">
        <v>775</v>
      </c>
      <c r="D66" s="99" t="s">
        <v>476</v>
      </c>
      <c r="E66" s="98" t="s">
        <v>235</v>
      </c>
      <c r="F66" s="99"/>
      <c r="G66" s="98" t="s">
        <v>226</v>
      </c>
      <c r="H66" s="100">
        <f>SUM(K66:N66)</f>
        <v>19042000</v>
      </c>
      <c r="I66" s="106">
        <v>18242000</v>
      </c>
      <c r="J66" s="106">
        <v>18242000</v>
      </c>
      <c r="K66" s="35">
        <v>19042000</v>
      </c>
      <c r="L66" s="35"/>
      <c r="M66" s="36"/>
      <c r="N66" s="38"/>
      <c r="Q66" s="76">
        <f t="shared" si="2"/>
        <v>55526000</v>
      </c>
      <c r="R66" s="80">
        <f t="shared" si="9"/>
        <v>0</v>
      </c>
      <c r="S66" s="81"/>
      <c r="T66" s="81"/>
      <c r="U66" s="81"/>
    </row>
    <row r="67" spans="1:21" ht="15" outlineLevel="5" x14ac:dyDescent="0.25">
      <c r="A67" s="101">
        <f t="shared" si="10"/>
        <v>57</v>
      </c>
      <c r="B67" s="98" t="s">
        <v>99</v>
      </c>
      <c r="C67" s="99" t="s">
        <v>775</v>
      </c>
      <c r="D67" s="99" t="s">
        <v>476</v>
      </c>
      <c r="E67" s="98"/>
      <c r="F67" s="99" t="s">
        <v>100</v>
      </c>
      <c r="G67" s="98"/>
      <c r="H67" s="100">
        <f>H66</f>
        <v>19042000</v>
      </c>
      <c r="I67" s="100">
        <f t="shared" ref="I67:J67" si="34">I66</f>
        <v>18242000</v>
      </c>
      <c r="J67" s="100">
        <f t="shared" si="34"/>
        <v>18242000</v>
      </c>
      <c r="K67" s="35"/>
      <c r="L67" s="35"/>
      <c r="M67" s="36"/>
      <c r="N67" s="38"/>
      <c r="Q67" s="76">
        <f t="shared" si="2"/>
        <v>55526000</v>
      </c>
      <c r="R67" s="80">
        <f t="shared" si="9"/>
        <v>0</v>
      </c>
      <c r="S67" s="81"/>
      <c r="T67" s="81"/>
      <c r="U67" s="81"/>
    </row>
    <row r="68" spans="1:21" ht="15" outlineLevel="5" x14ac:dyDescent="0.25">
      <c r="A68" s="101">
        <f t="shared" si="10"/>
        <v>58</v>
      </c>
      <c r="B68" s="98" t="s">
        <v>102</v>
      </c>
      <c r="C68" s="99" t="s">
        <v>775</v>
      </c>
      <c r="D68" s="99" t="s">
        <v>476</v>
      </c>
      <c r="E68" s="98"/>
      <c r="F68" s="99" t="s">
        <v>103</v>
      </c>
      <c r="G68" s="98"/>
      <c r="H68" s="100">
        <f>H66</f>
        <v>19042000</v>
      </c>
      <c r="I68" s="100">
        <f t="shared" ref="I68:J68" si="35">I66</f>
        <v>18242000</v>
      </c>
      <c r="J68" s="100">
        <f t="shared" si="35"/>
        <v>18242000</v>
      </c>
      <c r="K68" s="35"/>
      <c r="L68" s="35"/>
      <c r="M68" s="36"/>
      <c r="N68" s="38"/>
      <c r="Q68" s="76">
        <f t="shared" si="2"/>
        <v>55526000</v>
      </c>
      <c r="R68" s="80">
        <f t="shared" si="9"/>
        <v>0</v>
      </c>
      <c r="S68" s="81"/>
      <c r="T68" s="81"/>
      <c r="U68" s="81"/>
    </row>
    <row r="69" spans="1:21" ht="15" outlineLevel="6" x14ac:dyDescent="0.25">
      <c r="A69" s="101">
        <f t="shared" si="10"/>
        <v>59</v>
      </c>
      <c r="B69" s="98" t="s">
        <v>899</v>
      </c>
      <c r="C69" s="99" t="s">
        <v>775</v>
      </c>
      <c r="D69" s="99" t="s">
        <v>900</v>
      </c>
      <c r="E69" s="98" t="s">
        <v>235</v>
      </c>
      <c r="F69" s="99"/>
      <c r="G69" s="98" t="s">
        <v>226</v>
      </c>
      <c r="H69" s="100">
        <f>H70</f>
        <v>57000</v>
      </c>
      <c r="I69" s="100">
        <f>I70</f>
        <v>57000</v>
      </c>
      <c r="J69" s="100">
        <f>J70</f>
        <v>57000</v>
      </c>
      <c r="K69" s="35"/>
      <c r="L69" s="35"/>
      <c r="M69" s="36"/>
      <c r="N69" s="38"/>
      <c r="Q69" s="76">
        <f t="shared" si="2"/>
        <v>171000</v>
      </c>
      <c r="R69" s="80">
        <f t="shared" si="9"/>
        <v>0</v>
      </c>
      <c r="S69" s="81"/>
      <c r="T69" s="81"/>
      <c r="U69" s="81"/>
    </row>
    <row r="70" spans="1:21" ht="15" outlineLevel="6" x14ac:dyDescent="0.25">
      <c r="A70" s="101">
        <f t="shared" si="10"/>
        <v>60</v>
      </c>
      <c r="B70" s="98" t="s">
        <v>901</v>
      </c>
      <c r="C70" s="99" t="s">
        <v>775</v>
      </c>
      <c r="D70" s="99" t="s">
        <v>902</v>
      </c>
      <c r="E70" s="98" t="s">
        <v>235</v>
      </c>
      <c r="F70" s="99"/>
      <c r="G70" s="98" t="s">
        <v>226</v>
      </c>
      <c r="H70" s="100">
        <f>SUM(K70:N70)</f>
        <v>57000</v>
      </c>
      <c r="I70" s="106">
        <v>57000</v>
      </c>
      <c r="J70" s="106">
        <v>57000</v>
      </c>
      <c r="K70" s="35">
        <v>57000</v>
      </c>
      <c r="L70" s="35"/>
      <c r="M70" s="36"/>
      <c r="N70" s="38"/>
      <c r="Q70" s="76">
        <f t="shared" si="2"/>
        <v>171000</v>
      </c>
      <c r="R70" s="80">
        <f t="shared" si="9"/>
        <v>0</v>
      </c>
      <c r="S70" s="81"/>
      <c r="T70" s="81"/>
      <c r="U70" s="81"/>
    </row>
    <row r="71" spans="1:21" ht="15" outlineLevel="6" x14ac:dyDescent="0.25">
      <c r="A71" s="101">
        <f t="shared" si="10"/>
        <v>61</v>
      </c>
      <c r="B71" s="98" t="s">
        <v>99</v>
      </c>
      <c r="C71" s="99" t="s">
        <v>775</v>
      </c>
      <c r="D71" s="99" t="s">
        <v>902</v>
      </c>
      <c r="E71" s="98"/>
      <c r="F71" s="99" t="s">
        <v>100</v>
      </c>
      <c r="G71" s="98"/>
      <c r="H71" s="100">
        <f>H70</f>
        <v>57000</v>
      </c>
      <c r="I71" s="100">
        <f t="shared" ref="I71:J71" si="36">I70</f>
        <v>57000</v>
      </c>
      <c r="J71" s="100">
        <f t="shared" si="36"/>
        <v>57000</v>
      </c>
      <c r="K71" s="35"/>
      <c r="L71" s="35"/>
      <c r="M71" s="36"/>
      <c r="N71" s="38"/>
      <c r="Q71" s="76">
        <f t="shared" si="2"/>
        <v>171000</v>
      </c>
      <c r="R71" s="80">
        <f t="shared" si="9"/>
        <v>0</v>
      </c>
      <c r="S71" s="81"/>
      <c r="T71" s="81"/>
      <c r="U71" s="81"/>
    </row>
    <row r="72" spans="1:21" ht="15" outlineLevel="6" x14ac:dyDescent="0.25">
      <c r="A72" s="101">
        <f t="shared" si="10"/>
        <v>62</v>
      </c>
      <c r="B72" s="98" t="s">
        <v>102</v>
      </c>
      <c r="C72" s="99" t="s">
        <v>775</v>
      </c>
      <c r="D72" s="99" t="s">
        <v>902</v>
      </c>
      <c r="E72" s="98"/>
      <c r="F72" s="99" t="s">
        <v>103</v>
      </c>
      <c r="G72" s="98"/>
      <c r="H72" s="100">
        <f>H70</f>
        <v>57000</v>
      </c>
      <c r="I72" s="100">
        <f t="shared" ref="I72:J72" si="37">I70</f>
        <v>57000</v>
      </c>
      <c r="J72" s="100">
        <f t="shared" si="37"/>
        <v>57000</v>
      </c>
      <c r="K72" s="35"/>
      <c r="L72" s="35"/>
      <c r="M72" s="36"/>
      <c r="N72" s="38"/>
      <c r="Q72" s="76">
        <f t="shared" si="2"/>
        <v>171000</v>
      </c>
      <c r="R72" s="80">
        <f t="shared" si="9"/>
        <v>0</v>
      </c>
      <c r="S72" s="81"/>
      <c r="T72" s="81"/>
      <c r="U72" s="81"/>
    </row>
    <row r="73" spans="1:21" ht="90" outlineLevel="7" x14ac:dyDescent="0.25">
      <c r="A73" s="101">
        <f t="shared" si="10"/>
        <v>63</v>
      </c>
      <c r="B73" s="98" t="s">
        <v>894</v>
      </c>
      <c r="C73" s="99" t="s">
        <v>775</v>
      </c>
      <c r="D73" s="99" t="s">
        <v>299</v>
      </c>
      <c r="E73" s="98" t="s">
        <v>235</v>
      </c>
      <c r="F73" s="99"/>
      <c r="G73" s="98" t="s">
        <v>338</v>
      </c>
      <c r="H73" s="100">
        <f>H74</f>
        <v>13810000</v>
      </c>
      <c r="I73" s="100">
        <f>I74</f>
        <v>13810000</v>
      </c>
      <c r="J73" s="100">
        <f>J74</f>
        <v>13810000</v>
      </c>
      <c r="K73" s="35"/>
      <c r="L73" s="35"/>
      <c r="M73" s="36"/>
      <c r="N73" s="37"/>
      <c r="Q73" s="76">
        <f t="shared" si="2"/>
        <v>41430000</v>
      </c>
      <c r="R73" s="80">
        <f t="shared" si="9"/>
        <v>0</v>
      </c>
      <c r="S73" s="81"/>
      <c r="T73" s="81"/>
      <c r="U73" s="81"/>
    </row>
    <row r="74" spans="1:21" ht="30" outlineLevel="7" x14ac:dyDescent="0.25">
      <c r="A74" s="101">
        <f t="shared" si="10"/>
        <v>64</v>
      </c>
      <c r="B74" s="98" t="s">
        <v>904</v>
      </c>
      <c r="C74" s="99" t="s">
        <v>775</v>
      </c>
      <c r="D74" s="99" t="s">
        <v>314</v>
      </c>
      <c r="E74" s="98" t="s">
        <v>235</v>
      </c>
      <c r="F74" s="99"/>
      <c r="G74" s="98" t="s">
        <v>338</v>
      </c>
      <c r="H74" s="100">
        <f>SUM(K74:N74)</f>
        <v>13810000</v>
      </c>
      <c r="I74" s="107">
        <v>13810000</v>
      </c>
      <c r="J74" s="106">
        <v>13810000</v>
      </c>
      <c r="K74" s="35">
        <v>13810000</v>
      </c>
      <c r="L74" s="35"/>
      <c r="M74" s="36"/>
      <c r="N74" s="38"/>
      <c r="Q74" s="76">
        <f t="shared" si="2"/>
        <v>41430000</v>
      </c>
      <c r="R74" s="80">
        <f t="shared" si="9"/>
        <v>0</v>
      </c>
      <c r="S74" s="81"/>
      <c r="T74" s="81"/>
      <c r="U74" s="81"/>
    </row>
    <row r="75" spans="1:21" ht="15" outlineLevel="7" x14ac:dyDescent="0.25">
      <c r="A75" s="101">
        <f t="shared" si="10"/>
        <v>65</v>
      </c>
      <c r="B75" s="98" t="s">
        <v>99</v>
      </c>
      <c r="C75" s="99" t="s">
        <v>775</v>
      </c>
      <c r="D75" s="99" t="s">
        <v>314</v>
      </c>
      <c r="E75" s="98"/>
      <c r="F75" s="99" t="s">
        <v>100</v>
      </c>
      <c r="G75" s="98"/>
      <c r="H75" s="100">
        <f>H74</f>
        <v>13810000</v>
      </c>
      <c r="I75" s="100">
        <f t="shared" ref="I75:J75" si="38">I74</f>
        <v>13810000</v>
      </c>
      <c r="J75" s="100">
        <f t="shared" si="38"/>
        <v>13810000</v>
      </c>
      <c r="K75" s="35"/>
      <c r="L75" s="35"/>
      <c r="M75" s="36"/>
      <c r="N75" s="38"/>
      <c r="Q75" s="76">
        <f t="shared" si="2"/>
        <v>41430000</v>
      </c>
      <c r="R75" s="80">
        <f t="shared" si="9"/>
        <v>0</v>
      </c>
      <c r="S75" s="81"/>
      <c r="T75" s="81"/>
      <c r="U75" s="81"/>
    </row>
    <row r="76" spans="1:21" ht="15" outlineLevel="7" x14ac:dyDescent="0.25">
      <c r="A76" s="101">
        <f t="shared" si="10"/>
        <v>66</v>
      </c>
      <c r="B76" s="98" t="s">
        <v>105</v>
      </c>
      <c r="C76" s="99" t="s">
        <v>775</v>
      </c>
      <c r="D76" s="99" t="s">
        <v>314</v>
      </c>
      <c r="E76" s="98"/>
      <c r="F76" s="99" t="s">
        <v>106</v>
      </c>
      <c r="G76" s="98"/>
      <c r="H76" s="100">
        <f>H74</f>
        <v>13810000</v>
      </c>
      <c r="I76" s="100">
        <f t="shared" ref="I76:J76" si="39">I74</f>
        <v>13810000</v>
      </c>
      <c r="J76" s="100">
        <f t="shared" si="39"/>
        <v>13810000</v>
      </c>
      <c r="K76" s="35"/>
      <c r="L76" s="35"/>
      <c r="M76" s="36"/>
      <c r="N76" s="38"/>
      <c r="Q76" s="76">
        <f t="shared" ref="Q76:Q139" si="40">H76+I76+J76</f>
        <v>41430000</v>
      </c>
      <c r="R76" s="80">
        <f t="shared" ref="R76:R139" si="41">SUM(S76:U76)</f>
        <v>0</v>
      </c>
      <c r="S76" s="81"/>
      <c r="T76" s="81"/>
      <c r="U76" s="81"/>
    </row>
    <row r="77" spans="1:21" ht="45" outlineLevel="4" x14ac:dyDescent="0.25">
      <c r="A77" s="101">
        <f t="shared" ref="A77:A140" si="42">A76+1</f>
        <v>67</v>
      </c>
      <c r="B77" s="98" t="s">
        <v>896</v>
      </c>
      <c r="C77" s="99" t="s">
        <v>775</v>
      </c>
      <c r="D77" s="99" t="s">
        <v>423</v>
      </c>
      <c r="E77" s="98" t="s">
        <v>235</v>
      </c>
      <c r="F77" s="99"/>
      <c r="G77" s="98" t="s">
        <v>338</v>
      </c>
      <c r="H77" s="100">
        <f>H78</f>
        <v>28180800</v>
      </c>
      <c r="I77" s="100">
        <f>I78</f>
        <v>28180800</v>
      </c>
      <c r="J77" s="100">
        <f>J78</f>
        <v>28180800</v>
      </c>
      <c r="K77" s="35"/>
      <c r="L77" s="35"/>
      <c r="M77" s="36"/>
      <c r="N77" s="38"/>
      <c r="Q77" s="76">
        <f t="shared" si="40"/>
        <v>84542400</v>
      </c>
      <c r="R77" s="80">
        <f t="shared" si="41"/>
        <v>0</v>
      </c>
      <c r="S77" s="81"/>
      <c r="T77" s="81"/>
      <c r="U77" s="81"/>
    </row>
    <row r="78" spans="1:21" ht="45" outlineLevel="5" x14ac:dyDescent="0.25">
      <c r="A78" s="101">
        <f t="shared" si="42"/>
        <v>68</v>
      </c>
      <c r="B78" s="98" t="s">
        <v>897</v>
      </c>
      <c r="C78" s="99" t="s">
        <v>775</v>
      </c>
      <c r="D78" s="99" t="s">
        <v>476</v>
      </c>
      <c r="E78" s="98" t="s">
        <v>235</v>
      </c>
      <c r="F78" s="99"/>
      <c r="G78" s="98" t="s">
        <v>338</v>
      </c>
      <c r="H78" s="100">
        <f>SUM(K78:N78)</f>
        <v>28180800</v>
      </c>
      <c r="I78" s="106">
        <v>28180800</v>
      </c>
      <c r="J78" s="106">
        <v>28180800</v>
      </c>
      <c r="K78" s="35">
        <v>28180800</v>
      </c>
      <c r="L78" s="35"/>
      <c r="M78" s="36"/>
      <c r="N78" s="38"/>
      <c r="Q78" s="76">
        <f t="shared" si="40"/>
        <v>84542400</v>
      </c>
      <c r="R78" s="80">
        <f t="shared" si="41"/>
        <v>0</v>
      </c>
      <c r="S78" s="81"/>
      <c r="T78" s="81"/>
      <c r="U78" s="81"/>
    </row>
    <row r="79" spans="1:21" ht="15" outlineLevel="5" x14ac:dyDescent="0.25">
      <c r="A79" s="101">
        <f t="shared" si="42"/>
        <v>69</v>
      </c>
      <c r="B79" s="98" t="s">
        <v>99</v>
      </c>
      <c r="C79" s="99" t="s">
        <v>775</v>
      </c>
      <c r="D79" s="99" t="s">
        <v>476</v>
      </c>
      <c r="E79" s="98"/>
      <c r="F79" s="99" t="s">
        <v>100</v>
      </c>
      <c r="G79" s="98"/>
      <c r="H79" s="100">
        <f>H78</f>
        <v>28180800</v>
      </c>
      <c r="I79" s="100">
        <f t="shared" ref="I79:J79" si="43">I78</f>
        <v>28180800</v>
      </c>
      <c r="J79" s="100">
        <f t="shared" si="43"/>
        <v>28180800</v>
      </c>
      <c r="K79" s="35"/>
      <c r="L79" s="35"/>
      <c r="M79" s="36"/>
      <c r="N79" s="38"/>
      <c r="Q79" s="76">
        <f t="shared" si="40"/>
        <v>84542400</v>
      </c>
      <c r="R79" s="80">
        <f t="shared" si="41"/>
        <v>0</v>
      </c>
      <c r="S79" s="81"/>
      <c r="T79" s="81"/>
      <c r="U79" s="81"/>
    </row>
    <row r="80" spans="1:21" ht="15" outlineLevel="5" x14ac:dyDescent="0.25">
      <c r="A80" s="101">
        <f t="shared" si="42"/>
        <v>70</v>
      </c>
      <c r="B80" s="98" t="s">
        <v>105</v>
      </c>
      <c r="C80" s="99" t="s">
        <v>775</v>
      </c>
      <c r="D80" s="99" t="s">
        <v>476</v>
      </c>
      <c r="E80" s="98"/>
      <c r="F80" s="99" t="s">
        <v>106</v>
      </c>
      <c r="G80" s="98"/>
      <c r="H80" s="100">
        <f>H78</f>
        <v>28180800</v>
      </c>
      <c r="I80" s="100">
        <f t="shared" ref="I80:J80" si="44">I78</f>
        <v>28180800</v>
      </c>
      <c r="J80" s="100">
        <f t="shared" si="44"/>
        <v>28180800</v>
      </c>
      <c r="K80" s="35"/>
      <c r="L80" s="35"/>
      <c r="M80" s="36"/>
      <c r="N80" s="38"/>
      <c r="Q80" s="76">
        <f t="shared" si="40"/>
        <v>84542400</v>
      </c>
      <c r="R80" s="80">
        <f t="shared" si="41"/>
        <v>0</v>
      </c>
      <c r="S80" s="81"/>
      <c r="T80" s="81"/>
      <c r="U80" s="81"/>
    </row>
    <row r="81" spans="1:21" ht="15" outlineLevel="6" x14ac:dyDescent="0.25">
      <c r="A81" s="101">
        <f t="shared" si="42"/>
        <v>71</v>
      </c>
      <c r="B81" s="98" t="s">
        <v>899</v>
      </c>
      <c r="C81" s="99" t="s">
        <v>775</v>
      </c>
      <c r="D81" s="99" t="s">
        <v>900</v>
      </c>
      <c r="E81" s="98" t="s">
        <v>235</v>
      </c>
      <c r="F81" s="99"/>
      <c r="G81" s="98" t="s">
        <v>338</v>
      </c>
      <c r="H81" s="100">
        <f>H82</f>
        <v>131000</v>
      </c>
      <c r="I81" s="100">
        <f>I82</f>
        <v>131000</v>
      </c>
      <c r="J81" s="100">
        <f>J82</f>
        <v>131000</v>
      </c>
      <c r="K81" s="35"/>
      <c r="L81" s="35"/>
      <c r="M81" s="36"/>
      <c r="N81" s="38"/>
      <c r="Q81" s="76">
        <f t="shared" si="40"/>
        <v>393000</v>
      </c>
      <c r="R81" s="80">
        <f t="shared" si="41"/>
        <v>0</v>
      </c>
      <c r="S81" s="81"/>
      <c r="T81" s="81"/>
      <c r="U81" s="81"/>
    </row>
    <row r="82" spans="1:21" ht="15" outlineLevel="6" x14ac:dyDescent="0.25">
      <c r="A82" s="101">
        <f t="shared" si="42"/>
        <v>72</v>
      </c>
      <c r="B82" s="98" t="s">
        <v>901</v>
      </c>
      <c r="C82" s="99" t="s">
        <v>775</v>
      </c>
      <c r="D82" s="99" t="s">
        <v>902</v>
      </c>
      <c r="E82" s="98" t="s">
        <v>235</v>
      </c>
      <c r="F82" s="99"/>
      <c r="G82" s="98" t="s">
        <v>338</v>
      </c>
      <c r="H82" s="100">
        <f>SUM(K82:N82)</f>
        <v>131000</v>
      </c>
      <c r="I82" s="106">
        <v>131000</v>
      </c>
      <c r="J82" s="106">
        <v>131000</v>
      </c>
      <c r="K82" s="35">
        <v>131000</v>
      </c>
      <c r="L82" s="35"/>
      <c r="M82" s="36"/>
      <c r="N82" s="38"/>
      <c r="Q82" s="76">
        <f t="shared" si="40"/>
        <v>393000</v>
      </c>
      <c r="R82" s="80">
        <f t="shared" si="41"/>
        <v>0</v>
      </c>
      <c r="S82" s="81"/>
      <c r="T82" s="81"/>
      <c r="U82" s="81"/>
    </row>
    <row r="83" spans="1:21" ht="15" outlineLevel="6" x14ac:dyDescent="0.25">
      <c r="A83" s="101">
        <f t="shared" si="42"/>
        <v>73</v>
      </c>
      <c r="B83" s="98" t="s">
        <v>99</v>
      </c>
      <c r="C83" s="99" t="s">
        <v>775</v>
      </c>
      <c r="D83" s="99" t="s">
        <v>902</v>
      </c>
      <c r="E83" s="98"/>
      <c r="F83" s="99" t="s">
        <v>100</v>
      </c>
      <c r="G83" s="98"/>
      <c r="H83" s="100">
        <f>H82</f>
        <v>131000</v>
      </c>
      <c r="I83" s="100">
        <f t="shared" ref="I83:J83" si="45">I82</f>
        <v>131000</v>
      </c>
      <c r="J83" s="100">
        <f t="shared" si="45"/>
        <v>131000</v>
      </c>
      <c r="K83" s="35"/>
      <c r="L83" s="35"/>
      <c r="M83" s="36"/>
      <c r="N83" s="38"/>
      <c r="Q83" s="76">
        <f t="shared" si="40"/>
        <v>393000</v>
      </c>
      <c r="R83" s="80">
        <f t="shared" si="41"/>
        <v>0</v>
      </c>
      <c r="S83" s="81"/>
      <c r="T83" s="81"/>
      <c r="U83" s="81"/>
    </row>
    <row r="84" spans="1:21" ht="15" outlineLevel="6" x14ac:dyDescent="0.25">
      <c r="A84" s="101">
        <f t="shared" si="42"/>
        <v>74</v>
      </c>
      <c r="B84" s="98" t="s">
        <v>105</v>
      </c>
      <c r="C84" s="99" t="s">
        <v>775</v>
      </c>
      <c r="D84" s="99" t="s">
        <v>902</v>
      </c>
      <c r="E84" s="98"/>
      <c r="F84" s="99" t="s">
        <v>106</v>
      </c>
      <c r="G84" s="98"/>
      <c r="H84" s="100">
        <f>H82</f>
        <v>131000</v>
      </c>
      <c r="I84" s="100">
        <f t="shared" ref="I84:J84" si="46">I82</f>
        <v>131000</v>
      </c>
      <c r="J84" s="100">
        <f t="shared" si="46"/>
        <v>131000</v>
      </c>
      <c r="K84" s="35"/>
      <c r="L84" s="35"/>
      <c r="M84" s="36"/>
      <c r="N84" s="38"/>
      <c r="Q84" s="76">
        <f t="shared" si="40"/>
        <v>393000</v>
      </c>
      <c r="R84" s="80">
        <f t="shared" si="41"/>
        <v>0</v>
      </c>
      <c r="S84" s="81"/>
      <c r="T84" s="81"/>
      <c r="U84" s="81"/>
    </row>
    <row r="85" spans="1:21" ht="150" outlineLevel="7" x14ac:dyDescent="0.25">
      <c r="A85" s="101">
        <f t="shared" si="42"/>
        <v>75</v>
      </c>
      <c r="B85" s="103" t="s">
        <v>549</v>
      </c>
      <c r="C85" s="99" t="s">
        <v>776</v>
      </c>
      <c r="D85" s="99" t="s">
        <v>224</v>
      </c>
      <c r="E85" s="98" t="s">
        <v>235</v>
      </c>
      <c r="F85" s="99"/>
      <c r="G85" s="98" t="s">
        <v>226</v>
      </c>
      <c r="H85" s="100">
        <f>H87+H91</f>
        <v>12718000</v>
      </c>
      <c r="I85" s="100">
        <f>I87+I91</f>
        <v>12718000</v>
      </c>
      <c r="J85" s="100">
        <f>J87+J91</f>
        <v>12718000</v>
      </c>
      <c r="K85" s="35"/>
      <c r="L85" s="35"/>
      <c r="M85" s="36"/>
      <c r="N85" s="37"/>
      <c r="Q85" s="76">
        <f t="shared" si="40"/>
        <v>38154000</v>
      </c>
      <c r="R85" s="80">
        <f t="shared" si="41"/>
        <v>0</v>
      </c>
      <c r="S85" s="81"/>
      <c r="T85" s="81"/>
      <c r="U85" s="81"/>
    </row>
    <row r="86" spans="1:21" ht="90" outlineLevel="5" x14ac:dyDescent="0.25">
      <c r="A86" s="101">
        <f t="shared" si="42"/>
        <v>76</v>
      </c>
      <c r="B86" s="103" t="s">
        <v>894</v>
      </c>
      <c r="C86" s="99" t="s">
        <v>776</v>
      </c>
      <c r="D86" s="99" t="s">
        <v>299</v>
      </c>
      <c r="E86" s="98" t="s">
        <v>235</v>
      </c>
      <c r="F86" s="99"/>
      <c r="G86" s="98" t="s">
        <v>226</v>
      </c>
      <c r="H86" s="100">
        <f>H87</f>
        <v>5389000</v>
      </c>
      <c r="I86" s="100">
        <f>I87</f>
        <v>5389000</v>
      </c>
      <c r="J86" s="100">
        <f>J87</f>
        <v>5389000</v>
      </c>
      <c r="K86" s="35"/>
      <c r="L86" s="35"/>
      <c r="M86" s="36"/>
      <c r="N86" s="37"/>
      <c r="Q86" s="76">
        <f t="shared" si="40"/>
        <v>16167000</v>
      </c>
      <c r="R86" s="80">
        <f t="shared" si="41"/>
        <v>0</v>
      </c>
      <c r="S86" s="81"/>
      <c r="T86" s="81"/>
      <c r="U86" s="81"/>
    </row>
    <row r="87" spans="1:21" ht="30" outlineLevel="6" x14ac:dyDescent="0.25">
      <c r="A87" s="101">
        <f t="shared" si="42"/>
        <v>77</v>
      </c>
      <c r="B87" s="98" t="s">
        <v>904</v>
      </c>
      <c r="C87" s="99" t="s">
        <v>776</v>
      </c>
      <c r="D87" s="99" t="s">
        <v>314</v>
      </c>
      <c r="E87" s="98" t="s">
        <v>235</v>
      </c>
      <c r="F87" s="99"/>
      <c r="G87" s="98" t="s">
        <v>226</v>
      </c>
      <c r="H87" s="100">
        <f>SUM(K87:N87)</f>
        <v>5389000</v>
      </c>
      <c r="I87" s="106">
        <v>5389000</v>
      </c>
      <c r="J87" s="106">
        <v>5389000</v>
      </c>
      <c r="K87" s="35">
        <v>5389000</v>
      </c>
      <c r="L87" s="35"/>
      <c r="M87" s="36"/>
      <c r="N87" s="38"/>
      <c r="Q87" s="76">
        <f t="shared" si="40"/>
        <v>16167000</v>
      </c>
      <c r="R87" s="80">
        <f t="shared" si="41"/>
        <v>0</v>
      </c>
      <c r="S87" s="81"/>
      <c r="T87" s="81"/>
      <c r="U87" s="81"/>
    </row>
    <row r="88" spans="1:21" ht="15" outlineLevel="6" x14ac:dyDescent="0.25">
      <c r="A88" s="101">
        <f t="shared" si="42"/>
        <v>78</v>
      </c>
      <c r="B88" s="98" t="s">
        <v>99</v>
      </c>
      <c r="C88" s="99" t="s">
        <v>776</v>
      </c>
      <c r="D88" s="99" t="s">
        <v>314</v>
      </c>
      <c r="E88" s="98"/>
      <c r="F88" s="99" t="s">
        <v>100</v>
      </c>
      <c r="G88" s="98"/>
      <c r="H88" s="100">
        <f>H87</f>
        <v>5389000</v>
      </c>
      <c r="I88" s="100">
        <f t="shared" ref="I88:J88" si="47">I87</f>
        <v>5389000</v>
      </c>
      <c r="J88" s="100">
        <f t="shared" si="47"/>
        <v>5389000</v>
      </c>
      <c r="K88" s="35"/>
      <c r="L88" s="35"/>
      <c r="M88" s="36"/>
      <c r="N88" s="38"/>
      <c r="Q88" s="76">
        <f t="shared" si="40"/>
        <v>16167000</v>
      </c>
      <c r="R88" s="80">
        <f t="shared" si="41"/>
        <v>0</v>
      </c>
      <c r="S88" s="81"/>
      <c r="T88" s="81"/>
      <c r="U88" s="81"/>
    </row>
    <row r="89" spans="1:21" ht="15" outlineLevel="6" x14ac:dyDescent="0.25">
      <c r="A89" s="101">
        <f t="shared" si="42"/>
        <v>79</v>
      </c>
      <c r="B89" s="98" t="s">
        <v>102</v>
      </c>
      <c r="C89" s="99" t="s">
        <v>776</v>
      </c>
      <c r="D89" s="99" t="s">
        <v>314</v>
      </c>
      <c r="E89" s="98"/>
      <c r="F89" s="99" t="s">
        <v>103</v>
      </c>
      <c r="G89" s="98"/>
      <c r="H89" s="100">
        <f>H87</f>
        <v>5389000</v>
      </c>
      <c r="I89" s="100">
        <f t="shared" ref="I89:J89" si="48">I87</f>
        <v>5389000</v>
      </c>
      <c r="J89" s="100">
        <f t="shared" si="48"/>
        <v>5389000</v>
      </c>
      <c r="K89" s="35"/>
      <c r="L89" s="35"/>
      <c r="M89" s="36"/>
      <c r="N89" s="38"/>
      <c r="Q89" s="76">
        <f t="shared" si="40"/>
        <v>16167000</v>
      </c>
      <c r="R89" s="80">
        <f t="shared" si="41"/>
        <v>0</v>
      </c>
      <c r="S89" s="81"/>
      <c r="T89" s="81"/>
      <c r="U89" s="81"/>
    </row>
    <row r="90" spans="1:21" ht="90" outlineLevel="7" x14ac:dyDescent="0.25">
      <c r="A90" s="101">
        <f t="shared" si="42"/>
        <v>80</v>
      </c>
      <c r="B90" s="103" t="s">
        <v>894</v>
      </c>
      <c r="C90" s="99" t="s">
        <v>776</v>
      </c>
      <c r="D90" s="99" t="s">
        <v>299</v>
      </c>
      <c r="E90" s="98" t="s">
        <v>235</v>
      </c>
      <c r="F90" s="99"/>
      <c r="G90" s="98" t="s">
        <v>338</v>
      </c>
      <c r="H90" s="100">
        <f>H91</f>
        <v>7329000</v>
      </c>
      <c r="I90" s="104">
        <f>I91</f>
        <v>7329000</v>
      </c>
      <c r="J90" s="100">
        <f>J91</f>
        <v>7329000</v>
      </c>
      <c r="K90" s="35"/>
      <c r="L90" s="35"/>
      <c r="M90" s="36"/>
      <c r="N90" s="37"/>
      <c r="Q90" s="76">
        <f t="shared" si="40"/>
        <v>21987000</v>
      </c>
      <c r="R90" s="80">
        <f t="shared" si="41"/>
        <v>0</v>
      </c>
      <c r="S90" s="81"/>
      <c r="T90" s="81"/>
      <c r="U90" s="81"/>
    </row>
    <row r="91" spans="1:21" ht="30" outlineLevel="5" x14ac:dyDescent="0.25">
      <c r="A91" s="101">
        <f t="shared" si="42"/>
        <v>81</v>
      </c>
      <c r="B91" s="98" t="s">
        <v>904</v>
      </c>
      <c r="C91" s="99" t="s">
        <v>776</v>
      </c>
      <c r="D91" s="99" t="s">
        <v>314</v>
      </c>
      <c r="E91" s="98" t="s">
        <v>235</v>
      </c>
      <c r="F91" s="99"/>
      <c r="G91" s="98" t="s">
        <v>338</v>
      </c>
      <c r="H91" s="100">
        <f>SUM(K91:N91)</f>
        <v>7329000</v>
      </c>
      <c r="I91" s="106">
        <v>7329000</v>
      </c>
      <c r="J91" s="106">
        <v>7329000</v>
      </c>
      <c r="K91" s="35">
        <v>7329000</v>
      </c>
      <c r="L91" s="35"/>
      <c r="M91" s="36"/>
      <c r="N91" s="38"/>
      <c r="Q91" s="76">
        <f t="shared" si="40"/>
        <v>21987000</v>
      </c>
      <c r="R91" s="80">
        <f t="shared" si="41"/>
        <v>0</v>
      </c>
      <c r="S91" s="81"/>
      <c r="T91" s="81"/>
      <c r="U91" s="81"/>
    </row>
    <row r="92" spans="1:21" ht="15" outlineLevel="5" x14ac:dyDescent="0.25">
      <c r="A92" s="101">
        <f t="shared" si="42"/>
        <v>82</v>
      </c>
      <c r="B92" s="98" t="s">
        <v>99</v>
      </c>
      <c r="C92" s="99" t="s">
        <v>776</v>
      </c>
      <c r="D92" s="99" t="s">
        <v>314</v>
      </c>
      <c r="E92" s="98"/>
      <c r="F92" s="99" t="s">
        <v>100</v>
      </c>
      <c r="G92" s="98"/>
      <c r="H92" s="100">
        <f>H91</f>
        <v>7329000</v>
      </c>
      <c r="I92" s="100">
        <f t="shared" ref="I92:J92" si="49">I91</f>
        <v>7329000</v>
      </c>
      <c r="J92" s="100">
        <f t="shared" si="49"/>
        <v>7329000</v>
      </c>
      <c r="K92" s="35"/>
      <c r="L92" s="35"/>
      <c r="M92" s="36"/>
      <c r="N92" s="38"/>
      <c r="Q92" s="76">
        <f t="shared" si="40"/>
        <v>21987000</v>
      </c>
      <c r="R92" s="80">
        <f t="shared" si="41"/>
        <v>0</v>
      </c>
      <c r="S92" s="81"/>
      <c r="T92" s="81"/>
      <c r="U92" s="81"/>
    </row>
    <row r="93" spans="1:21" ht="15" outlineLevel="5" x14ac:dyDescent="0.25">
      <c r="A93" s="101">
        <f t="shared" si="42"/>
        <v>83</v>
      </c>
      <c r="B93" s="98" t="s">
        <v>105</v>
      </c>
      <c r="C93" s="99" t="s">
        <v>776</v>
      </c>
      <c r="D93" s="99" t="s">
        <v>314</v>
      </c>
      <c r="E93" s="98"/>
      <c r="F93" s="99" t="s">
        <v>106</v>
      </c>
      <c r="G93" s="98"/>
      <c r="H93" s="100">
        <f>H91</f>
        <v>7329000</v>
      </c>
      <c r="I93" s="100">
        <f t="shared" ref="I93:J93" si="50">I91</f>
        <v>7329000</v>
      </c>
      <c r="J93" s="100">
        <f t="shared" si="50"/>
        <v>7329000</v>
      </c>
      <c r="K93" s="35"/>
      <c r="L93" s="35"/>
      <c r="M93" s="36"/>
      <c r="N93" s="38"/>
      <c r="Q93" s="76">
        <f t="shared" si="40"/>
        <v>21987000</v>
      </c>
      <c r="R93" s="80">
        <f t="shared" si="41"/>
        <v>0</v>
      </c>
      <c r="S93" s="81"/>
      <c r="T93" s="81"/>
      <c r="U93" s="81"/>
    </row>
    <row r="94" spans="1:21" ht="180" outlineLevel="6" x14ac:dyDescent="0.25">
      <c r="A94" s="101">
        <f t="shared" si="42"/>
        <v>84</v>
      </c>
      <c r="B94" s="103" t="s">
        <v>935</v>
      </c>
      <c r="C94" s="109" t="s">
        <v>777</v>
      </c>
      <c r="D94" s="109" t="s">
        <v>224</v>
      </c>
      <c r="E94" s="110" t="s">
        <v>235</v>
      </c>
      <c r="F94" s="109"/>
      <c r="G94" s="110" t="s">
        <v>235</v>
      </c>
      <c r="H94" s="111">
        <f>H96</f>
        <v>291000</v>
      </c>
      <c r="I94" s="112">
        <f>I96</f>
        <v>291000</v>
      </c>
      <c r="J94" s="112">
        <f>J96</f>
        <v>291000</v>
      </c>
      <c r="K94" s="47"/>
      <c r="L94" s="47"/>
      <c r="M94" s="48"/>
      <c r="N94" s="46"/>
      <c r="O94" s="48"/>
      <c r="P94" s="48"/>
      <c r="Q94" s="76">
        <f t="shared" si="40"/>
        <v>873000</v>
      </c>
      <c r="R94" s="80">
        <f t="shared" si="41"/>
        <v>0</v>
      </c>
      <c r="S94" s="81"/>
      <c r="T94" s="81"/>
      <c r="U94" s="81"/>
    </row>
    <row r="95" spans="1:21" ht="30" outlineLevel="6" x14ac:dyDescent="0.25">
      <c r="A95" s="101">
        <f t="shared" si="42"/>
        <v>85</v>
      </c>
      <c r="B95" s="113" t="s">
        <v>898</v>
      </c>
      <c r="C95" s="109" t="s">
        <v>777</v>
      </c>
      <c r="D95" s="109" t="s">
        <v>554</v>
      </c>
      <c r="E95" s="110" t="s">
        <v>235</v>
      </c>
      <c r="F95" s="109"/>
      <c r="G95" s="110" t="s">
        <v>235</v>
      </c>
      <c r="H95" s="111">
        <f>H96</f>
        <v>291000</v>
      </c>
      <c r="I95" s="111">
        <f>I96</f>
        <v>291000</v>
      </c>
      <c r="J95" s="111">
        <f>J96</f>
        <v>291000</v>
      </c>
      <c r="K95" s="47"/>
      <c r="L95" s="47"/>
      <c r="M95" s="48"/>
      <c r="N95" s="46"/>
      <c r="O95" s="48"/>
      <c r="P95" s="48"/>
      <c r="Q95" s="76">
        <f t="shared" si="40"/>
        <v>873000</v>
      </c>
      <c r="R95" s="80">
        <f t="shared" si="41"/>
        <v>0</v>
      </c>
      <c r="S95" s="81"/>
      <c r="T95" s="81"/>
      <c r="U95" s="81"/>
    </row>
    <row r="96" spans="1:21" ht="30" outlineLevel="7" x14ac:dyDescent="0.25">
      <c r="A96" s="101">
        <f t="shared" si="42"/>
        <v>86</v>
      </c>
      <c r="B96" s="110" t="s">
        <v>908</v>
      </c>
      <c r="C96" s="109" t="s">
        <v>777</v>
      </c>
      <c r="D96" s="109" t="s">
        <v>575</v>
      </c>
      <c r="E96" s="110" t="s">
        <v>235</v>
      </c>
      <c r="F96" s="109"/>
      <c r="G96" s="110" t="s">
        <v>235</v>
      </c>
      <c r="H96" s="111">
        <f>SUM(K96:N96)</f>
        <v>291000</v>
      </c>
      <c r="I96" s="114">
        <v>291000</v>
      </c>
      <c r="J96" s="115">
        <v>291000</v>
      </c>
      <c r="K96" s="47">
        <v>291000</v>
      </c>
      <c r="L96" s="47"/>
      <c r="M96" s="48"/>
      <c r="N96" s="50"/>
      <c r="O96" s="48"/>
      <c r="P96" s="48"/>
      <c r="Q96" s="76">
        <f t="shared" si="40"/>
        <v>873000</v>
      </c>
      <c r="R96" s="80">
        <f t="shared" si="41"/>
        <v>0</v>
      </c>
      <c r="S96" s="81"/>
      <c r="T96" s="81"/>
      <c r="U96" s="81"/>
    </row>
    <row r="97" spans="1:21" ht="15" outlineLevel="7" x14ac:dyDescent="0.25">
      <c r="A97" s="101">
        <f t="shared" si="42"/>
        <v>87</v>
      </c>
      <c r="B97" s="110" t="s">
        <v>99</v>
      </c>
      <c r="C97" s="109" t="s">
        <v>777</v>
      </c>
      <c r="D97" s="109" t="s">
        <v>575</v>
      </c>
      <c r="E97" s="110"/>
      <c r="F97" s="109" t="s">
        <v>100</v>
      </c>
      <c r="G97" s="110"/>
      <c r="H97" s="111">
        <f>H96</f>
        <v>291000</v>
      </c>
      <c r="I97" s="111">
        <f t="shared" ref="I97:J97" si="51">I96</f>
        <v>291000</v>
      </c>
      <c r="J97" s="111">
        <f t="shared" si="51"/>
        <v>291000</v>
      </c>
      <c r="K97" s="47"/>
      <c r="L97" s="47"/>
      <c r="M97" s="48"/>
      <c r="N97" s="50"/>
      <c r="O97" s="48"/>
      <c r="P97" s="48"/>
      <c r="Q97" s="76">
        <f t="shared" si="40"/>
        <v>873000</v>
      </c>
      <c r="R97" s="80">
        <f t="shared" si="41"/>
        <v>0</v>
      </c>
      <c r="S97" s="81"/>
      <c r="T97" s="81"/>
      <c r="U97" s="81"/>
    </row>
    <row r="98" spans="1:21" ht="15" outlineLevel="7" x14ac:dyDescent="0.25">
      <c r="A98" s="101">
        <f t="shared" si="42"/>
        <v>88</v>
      </c>
      <c r="B98" s="110" t="s">
        <v>117</v>
      </c>
      <c r="C98" s="109" t="s">
        <v>777</v>
      </c>
      <c r="D98" s="109" t="s">
        <v>575</v>
      </c>
      <c r="E98" s="110"/>
      <c r="F98" s="109" t="s">
        <v>118</v>
      </c>
      <c r="G98" s="110"/>
      <c r="H98" s="111">
        <f>H96</f>
        <v>291000</v>
      </c>
      <c r="I98" s="111">
        <f t="shared" ref="I98:J98" si="52">I96</f>
        <v>291000</v>
      </c>
      <c r="J98" s="111">
        <f t="shared" si="52"/>
        <v>291000</v>
      </c>
      <c r="K98" s="47"/>
      <c r="L98" s="47"/>
      <c r="M98" s="48"/>
      <c r="N98" s="50"/>
      <c r="O98" s="48"/>
      <c r="P98" s="48"/>
      <c r="Q98" s="76">
        <f t="shared" si="40"/>
        <v>873000</v>
      </c>
      <c r="R98" s="80">
        <f t="shared" si="41"/>
        <v>0</v>
      </c>
      <c r="S98" s="81"/>
      <c r="T98" s="81"/>
      <c r="U98" s="81"/>
    </row>
    <row r="99" spans="1:21" ht="105" outlineLevel="6" x14ac:dyDescent="0.25">
      <c r="A99" s="101">
        <f t="shared" si="42"/>
        <v>89</v>
      </c>
      <c r="B99" s="103" t="s">
        <v>972</v>
      </c>
      <c r="C99" s="99" t="s">
        <v>916</v>
      </c>
      <c r="D99" s="99" t="s">
        <v>224</v>
      </c>
      <c r="E99" s="98" t="s">
        <v>235</v>
      </c>
      <c r="F99" s="99"/>
      <c r="G99" s="98" t="s">
        <v>235</v>
      </c>
      <c r="H99" s="100">
        <f>H101+H105</f>
        <v>571000</v>
      </c>
      <c r="I99" s="100">
        <f>I101+I105</f>
        <v>571000</v>
      </c>
      <c r="J99" s="100">
        <f>J101+J105</f>
        <v>571000</v>
      </c>
      <c r="K99" s="35"/>
      <c r="L99" s="35"/>
      <c r="M99" s="36"/>
      <c r="N99" s="37"/>
      <c r="Q99" s="76">
        <f t="shared" si="40"/>
        <v>1713000</v>
      </c>
      <c r="R99" s="80">
        <f t="shared" si="41"/>
        <v>0</v>
      </c>
      <c r="S99" s="81"/>
      <c r="T99" s="81"/>
      <c r="U99" s="81"/>
    </row>
    <row r="100" spans="1:21" ht="90" outlineLevel="6" x14ac:dyDescent="0.25">
      <c r="A100" s="101">
        <f t="shared" si="42"/>
        <v>90</v>
      </c>
      <c r="B100" s="103" t="s">
        <v>894</v>
      </c>
      <c r="C100" s="99" t="s">
        <v>916</v>
      </c>
      <c r="D100" s="99" t="s">
        <v>299</v>
      </c>
      <c r="E100" s="98" t="s">
        <v>235</v>
      </c>
      <c r="F100" s="99"/>
      <c r="G100" s="98" t="s">
        <v>235</v>
      </c>
      <c r="H100" s="100">
        <f>H101</f>
        <v>162800</v>
      </c>
      <c r="I100" s="100">
        <f>I101</f>
        <v>162800</v>
      </c>
      <c r="J100" s="100">
        <f>J101</f>
        <v>162800</v>
      </c>
      <c r="K100" s="35"/>
      <c r="L100" s="35"/>
      <c r="M100" s="36"/>
      <c r="N100" s="37"/>
      <c r="Q100" s="76">
        <f t="shared" si="40"/>
        <v>488400</v>
      </c>
      <c r="R100" s="80">
        <f t="shared" si="41"/>
        <v>0</v>
      </c>
      <c r="S100" s="81"/>
      <c r="T100" s="81"/>
      <c r="U100" s="81"/>
    </row>
    <row r="101" spans="1:21" ht="30" outlineLevel="7" x14ac:dyDescent="0.25">
      <c r="A101" s="101">
        <f t="shared" si="42"/>
        <v>91</v>
      </c>
      <c r="B101" s="98" t="s">
        <v>904</v>
      </c>
      <c r="C101" s="99" t="s">
        <v>916</v>
      </c>
      <c r="D101" s="99" t="s">
        <v>314</v>
      </c>
      <c r="E101" s="98" t="s">
        <v>235</v>
      </c>
      <c r="F101" s="99"/>
      <c r="G101" s="98" t="s">
        <v>235</v>
      </c>
      <c r="H101" s="100">
        <f>SUM(K101:N101)</f>
        <v>162800</v>
      </c>
      <c r="I101" s="108">
        <v>162800</v>
      </c>
      <c r="J101" s="105">
        <v>162800</v>
      </c>
      <c r="K101" s="35">
        <v>162800</v>
      </c>
      <c r="L101" s="35"/>
      <c r="M101" s="36"/>
      <c r="N101" s="37"/>
      <c r="Q101" s="76">
        <f t="shared" si="40"/>
        <v>488400</v>
      </c>
      <c r="R101" s="80">
        <f t="shared" si="41"/>
        <v>0</v>
      </c>
      <c r="S101" s="81"/>
      <c r="T101" s="81"/>
      <c r="U101" s="81"/>
    </row>
    <row r="102" spans="1:21" ht="15" outlineLevel="7" x14ac:dyDescent="0.25">
      <c r="A102" s="101">
        <f t="shared" si="42"/>
        <v>92</v>
      </c>
      <c r="B102" s="98" t="s">
        <v>99</v>
      </c>
      <c r="C102" s="99" t="s">
        <v>916</v>
      </c>
      <c r="D102" s="99" t="s">
        <v>314</v>
      </c>
      <c r="E102" s="98"/>
      <c r="F102" s="99" t="s">
        <v>100</v>
      </c>
      <c r="G102" s="98"/>
      <c r="H102" s="100">
        <f>H101</f>
        <v>162800</v>
      </c>
      <c r="I102" s="100">
        <f t="shared" ref="I102:J102" si="53">I101</f>
        <v>162800</v>
      </c>
      <c r="J102" s="100">
        <f t="shared" si="53"/>
        <v>162800</v>
      </c>
      <c r="K102" s="35"/>
      <c r="L102" s="35"/>
      <c r="M102" s="36"/>
      <c r="N102" s="37"/>
      <c r="Q102" s="76">
        <f t="shared" si="40"/>
        <v>488400</v>
      </c>
      <c r="R102" s="80">
        <f t="shared" si="41"/>
        <v>0</v>
      </c>
      <c r="S102" s="81"/>
      <c r="T102" s="81"/>
      <c r="U102" s="81"/>
    </row>
    <row r="103" spans="1:21" ht="15" outlineLevel="7" x14ac:dyDescent="0.25">
      <c r="A103" s="101">
        <f t="shared" si="42"/>
        <v>93</v>
      </c>
      <c r="B103" s="98" t="s">
        <v>117</v>
      </c>
      <c r="C103" s="99" t="s">
        <v>916</v>
      </c>
      <c r="D103" s="99" t="s">
        <v>314</v>
      </c>
      <c r="E103" s="98"/>
      <c r="F103" s="99" t="s">
        <v>118</v>
      </c>
      <c r="G103" s="98"/>
      <c r="H103" s="100">
        <f>H101</f>
        <v>162800</v>
      </c>
      <c r="I103" s="100">
        <f t="shared" ref="I103:J103" si="54">I101</f>
        <v>162800</v>
      </c>
      <c r="J103" s="100">
        <f t="shared" si="54"/>
        <v>162800</v>
      </c>
      <c r="K103" s="35"/>
      <c r="L103" s="35"/>
      <c r="M103" s="36"/>
      <c r="N103" s="37"/>
      <c r="Q103" s="76">
        <f t="shared" si="40"/>
        <v>488400</v>
      </c>
      <c r="R103" s="80">
        <f t="shared" si="41"/>
        <v>0</v>
      </c>
      <c r="S103" s="81"/>
      <c r="T103" s="81"/>
      <c r="U103" s="81"/>
    </row>
    <row r="104" spans="1:21" ht="45" outlineLevel="6" x14ac:dyDescent="0.25">
      <c r="A104" s="101">
        <f t="shared" si="42"/>
        <v>94</v>
      </c>
      <c r="B104" s="98" t="s">
        <v>896</v>
      </c>
      <c r="C104" s="99" t="s">
        <v>916</v>
      </c>
      <c r="D104" s="99" t="s">
        <v>423</v>
      </c>
      <c r="E104" s="98" t="s">
        <v>235</v>
      </c>
      <c r="F104" s="99"/>
      <c r="G104" s="98" t="s">
        <v>235</v>
      </c>
      <c r="H104" s="100">
        <f>H105</f>
        <v>408200</v>
      </c>
      <c r="I104" s="100">
        <f>I105</f>
        <v>408200</v>
      </c>
      <c r="J104" s="100">
        <f>J105</f>
        <v>408200</v>
      </c>
      <c r="K104" s="35"/>
      <c r="L104" s="35"/>
      <c r="M104" s="36"/>
      <c r="N104" s="37"/>
      <c r="Q104" s="76">
        <f t="shared" si="40"/>
        <v>1224600</v>
      </c>
      <c r="R104" s="80">
        <f t="shared" si="41"/>
        <v>0</v>
      </c>
      <c r="S104" s="81"/>
      <c r="T104" s="81"/>
      <c r="U104" s="81"/>
    </row>
    <row r="105" spans="1:21" ht="45" outlineLevel="6" x14ac:dyDescent="0.25">
      <c r="A105" s="101">
        <f t="shared" si="42"/>
        <v>95</v>
      </c>
      <c r="B105" s="98" t="s">
        <v>897</v>
      </c>
      <c r="C105" s="99" t="s">
        <v>916</v>
      </c>
      <c r="D105" s="99" t="s">
        <v>476</v>
      </c>
      <c r="E105" s="98" t="s">
        <v>235</v>
      </c>
      <c r="F105" s="99"/>
      <c r="G105" s="98" t="s">
        <v>235</v>
      </c>
      <c r="H105" s="100">
        <f>SUM(K105:N105)</f>
        <v>408200</v>
      </c>
      <c r="I105" s="106">
        <v>408200</v>
      </c>
      <c r="J105" s="106">
        <v>408200</v>
      </c>
      <c r="K105" s="35">
        <v>408200</v>
      </c>
      <c r="L105" s="35"/>
      <c r="M105" s="36"/>
      <c r="N105" s="38"/>
      <c r="Q105" s="76">
        <f t="shared" si="40"/>
        <v>1224600</v>
      </c>
      <c r="R105" s="80">
        <f t="shared" si="41"/>
        <v>0</v>
      </c>
      <c r="S105" s="81"/>
      <c r="T105" s="81"/>
      <c r="U105" s="81"/>
    </row>
    <row r="106" spans="1:21" ht="15" outlineLevel="6" x14ac:dyDescent="0.25">
      <c r="A106" s="101">
        <f t="shared" si="42"/>
        <v>96</v>
      </c>
      <c r="B106" s="98" t="s">
        <v>99</v>
      </c>
      <c r="C106" s="99" t="s">
        <v>916</v>
      </c>
      <c r="D106" s="99" t="s">
        <v>476</v>
      </c>
      <c r="E106" s="98"/>
      <c r="F106" s="99" t="s">
        <v>100</v>
      </c>
      <c r="G106" s="98"/>
      <c r="H106" s="100">
        <f>H105</f>
        <v>408200</v>
      </c>
      <c r="I106" s="100">
        <f t="shared" ref="I106:J106" si="55">I105</f>
        <v>408200</v>
      </c>
      <c r="J106" s="100">
        <f t="shared" si="55"/>
        <v>408200</v>
      </c>
      <c r="K106" s="35"/>
      <c r="L106" s="35"/>
      <c r="M106" s="36"/>
      <c r="N106" s="38"/>
      <c r="Q106" s="76">
        <f t="shared" si="40"/>
        <v>1224600</v>
      </c>
      <c r="R106" s="80">
        <f t="shared" si="41"/>
        <v>0</v>
      </c>
      <c r="S106" s="81"/>
      <c r="T106" s="81"/>
      <c r="U106" s="81"/>
    </row>
    <row r="107" spans="1:21" ht="15" outlineLevel="6" x14ac:dyDescent="0.25">
      <c r="A107" s="101">
        <f t="shared" si="42"/>
        <v>97</v>
      </c>
      <c r="B107" s="98" t="s">
        <v>117</v>
      </c>
      <c r="C107" s="99" t="s">
        <v>916</v>
      </c>
      <c r="D107" s="99" t="s">
        <v>476</v>
      </c>
      <c r="E107" s="98"/>
      <c r="F107" s="99" t="s">
        <v>118</v>
      </c>
      <c r="G107" s="98"/>
      <c r="H107" s="100">
        <f>H105</f>
        <v>408200</v>
      </c>
      <c r="I107" s="100">
        <f t="shared" ref="I107:J107" si="56">I105</f>
        <v>408200</v>
      </c>
      <c r="J107" s="100">
        <f t="shared" si="56"/>
        <v>408200</v>
      </c>
      <c r="K107" s="35"/>
      <c r="L107" s="35"/>
      <c r="M107" s="36"/>
      <c r="N107" s="38"/>
      <c r="Q107" s="76">
        <f t="shared" si="40"/>
        <v>1224600</v>
      </c>
      <c r="R107" s="80">
        <f t="shared" si="41"/>
        <v>0</v>
      </c>
      <c r="S107" s="81"/>
      <c r="T107" s="81"/>
      <c r="U107" s="81"/>
    </row>
    <row r="108" spans="1:21" ht="120" outlineLevel="7" x14ac:dyDescent="0.25">
      <c r="A108" s="101">
        <f t="shared" si="42"/>
        <v>98</v>
      </c>
      <c r="B108" s="103" t="s">
        <v>568</v>
      </c>
      <c r="C108" s="99" t="s">
        <v>778</v>
      </c>
      <c r="D108" s="99" t="s">
        <v>224</v>
      </c>
      <c r="E108" s="98" t="s">
        <v>235</v>
      </c>
      <c r="F108" s="99"/>
      <c r="G108" s="98" t="s">
        <v>226</v>
      </c>
      <c r="H108" s="100">
        <f>H110</f>
        <v>4642000</v>
      </c>
      <c r="I108" s="104">
        <f>I110</f>
        <v>4642000</v>
      </c>
      <c r="J108" s="100">
        <f>J110</f>
        <v>4642000</v>
      </c>
      <c r="K108" s="35"/>
      <c r="L108" s="35"/>
      <c r="M108" s="36"/>
      <c r="N108" s="37"/>
      <c r="Q108" s="76">
        <f t="shared" si="40"/>
        <v>13926000</v>
      </c>
      <c r="R108" s="80">
        <f t="shared" si="41"/>
        <v>0</v>
      </c>
      <c r="S108" s="81"/>
      <c r="T108" s="81"/>
      <c r="U108" s="81"/>
    </row>
    <row r="109" spans="1:21" ht="45" outlineLevel="4" x14ac:dyDescent="0.25">
      <c r="A109" s="101">
        <f t="shared" si="42"/>
        <v>99</v>
      </c>
      <c r="B109" s="103" t="s">
        <v>896</v>
      </c>
      <c r="C109" s="99" t="s">
        <v>778</v>
      </c>
      <c r="D109" s="99" t="s">
        <v>423</v>
      </c>
      <c r="E109" s="98" t="s">
        <v>235</v>
      </c>
      <c r="F109" s="99"/>
      <c r="G109" s="98" t="s">
        <v>226</v>
      </c>
      <c r="H109" s="100">
        <f>H110</f>
        <v>4642000</v>
      </c>
      <c r="I109" s="100">
        <f>I110</f>
        <v>4642000</v>
      </c>
      <c r="J109" s="100">
        <f>J110</f>
        <v>4642000</v>
      </c>
      <c r="K109" s="35"/>
      <c r="L109" s="35"/>
      <c r="M109" s="36"/>
      <c r="N109" s="37"/>
      <c r="Q109" s="76">
        <f t="shared" si="40"/>
        <v>13926000</v>
      </c>
      <c r="R109" s="80">
        <f t="shared" si="41"/>
        <v>0</v>
      </c>
      <c r="S109" s="81"/>
      <c r="T109" s="81"/>
      <c r="U109" s="81"/>
    </row>
    <row r="110" spans="1:21" ht="45" outlineLevel="5" x14ac:dyDescent="0.25">
      <c r="A110" s="101">
        <f t="shared" si="42"/>
        <v>100</v>
      </c>
      <c r="B110" s="98" t="s">
        <v>897</v>
      </c>
      <c r="C110" s="99" t="s">
        <v>778</v>
      </c>
      <c r="D110" s="99" t="s">
        <v>476</v>
      </c>
      <c r="E110" s="98" t="s">
        <v>235</v>
      </c>
      <c r="F110" s="99"/>
      <c r="G110" s="98" t="s">
        <v>226</v>
      </c>
      <c r="H110" s="100">
        <f>SUM(K110:N110)</f>
        <v>4642000</v>
      </c>
      <c r="I110" s="106">
        <v>4642000</v>
      </c>
      <c r="J110" s="106">
        <v>4642000</v>
      </c>
      <c r="K110" s="35">
        <v>4642000</v>
      </c>
      <c r="L110" s="35"/>
      <c r="M110" s="36"/>
      <c r="N110" s="38"/>
      <c r="Q110" s="76">
        <f t="shared" si="40"/>
        <v>13926000</v>
      </c>
      <c r="R110" s="80">
        <f t="shared" si="41"/>
        <v>0</v>
      </c>
      <c r="S110" s="81"/>
      <c r="T110" s="81"/>
      <c r="U110" s="81"/>
    </row>
    <row r="111" spans="1:21" ht="15" outlineLevel="5" x14ac:dyDescent="0.25">
      <c r="A111" s="101">
        <f t="shared" si="42"/>
        <v>101</v>
      </c>
      <c r="B111" s="98" t="s">
        <v>99</v>
      </c>
      <c r="C111" s="99" t="s">
        <v>778</v>
      </c>
      <c r="D111" s="99" t="s">
        <v>476</v>
      </c>
      <c r="E111" s="98"/>
      <c r="F111" s="99" t="s">
        <v>100</v>
      </c>
      <c r="G111" s="98"/>
      <c r="H111" s="100">
        <f>H110</f>
        <v>4642000</v>
      </c>
      <c r="I111" s="100">
        <f t="shared" ref="I111:J111" si="57">I110</f>
        <v>4642000</v>
      </c>
      <c r="J111" s="100">
        <f t="shared" si="57"/>
        <v>4642000</v>
      </c>
      <c r="K111" s="35"/>
      <c r="L111" s="35"/>
      <c r="M111" s="36"/>
      <c r="N111" s="38"/>
      <c r="Q111" s="76">
        <f t="shared" si="40"/>
        <v>13926000</v>
      </c>
      <c r="R111" s="80">
        <f t="shared" si="41"/>
        <v>0</v>
      </c>
      <c r="S111" s="81"/>
      <c r="T111" s="81"/>
      <c r="U111" s="81"/>
    </row>
    <row r="112" spans="1:21" ht="15" outlineLevel="5" x14ac:dyDescent="0.25">
      <c r="A112" s="101">
        <f t="shared" si="42"/>
        <v>102</v>
      </c>
      <c r="B112" s="98" t="s">
        <v>102</v>
      </c>
      <c r="C112" s="99" t="s">
        <v>778</v>
      </c>
      <c r="D112" s="99" t="s">
        <v>476</v>
      </c>
      <c r="E112" s="98"/>
      <c r="F112" s="99" t="s">
        <v>103</v>
      </c>
      <c r="G112" s="98"/>
      <c r="H112" s="100">
        <f>H110</f>
        <v>4642000</v>
      </c>
      <c r="I112" s="100">
        <f t="shared" ref="I112:J112" si="58">I110</f>
        <v>4642000</v>
      </c>
      <c r="J112" s="100">
        <f t="shared" si="58"/>
        <v>4642000</v>
      </c>
      <c r="K112" s="35"/>
      <c r="L112" s="35"/>
      <c r="M112" s="36"/>
      <c r="N112" s="38"/>
      <c r="Q112" s="76">
        <f t="shared" si="40"/>
        <v>13926000</v>
      </c>
      <c r="R112" s="80">
        <f t="shared" si="41"/>
        <v>0</v>
      </c>
      <c r="S112" s="81"/>
      <c r="T112" s="81"/>
      <c r="U112" s="81"/>
    </row>
    <row r="113" spans="1:21" ht="60" outlineLevel="6" x14ac:dyDescent="0.25">
      <c r="A113" s="101">
        <f t="shared" si="42"/>
        <v>103</v>
      </c>
      <c r="B113" s="98" t="s">
        <v>613</v>
      </c>
      <c r="C113" s="99" t="s">
        <v>779</v>
      </c>
      <c r="D113" s="99" t="s">
        <v>224</v>
      </c>
      <c r="E113" s="98" t="s">
        <v>235</v>
      </c>
      <c r="F113" s="99"/>
      <c r="G113" s="98" t="s">
        <v>260</v>
      </c>
      <c r="H113" s="100">
        <f>H114</f>
        <v>1280100</v>
      </c>
      <c r="I113" s="105">
        <f>I114</f>
        <v>1280100</v>
      </c>
      <c r="J113" s="105">
        <f>J114</f>
        <v>1280100</v>
      </c>
      <c r="K113" s="35">
        <f>SUM(K114:K122)</f>
        <v>0</v>
      </c>
      <c r="L113" s="35">
        <f t="shared" ref="L113:P113" si="59">SUM(L114:L122)</f>
        <v>0</v>
      </c>
      <c r="M113" s="35">
        <f t="shared" si="59"/>
        <v>0</v>
      </c>
      <c r="N113" s="35">
        <f t="shared" si="59"/>
        <v>1280100</v>
      </c>
      <c r="O113" s="35">
        <f t="shared" si="59"/>
        <v>1280100</v>
      </c>
      <c r="P113" s="35">
        <f t="shared" si="59"/>
        <v>1280100</v>
      </c>
      <c r="Q113" s="76">
        <f t="shared" si="40"/>
        <v>3840300</v>
      </c>
      <c r="R113" s="80">
        <f t="shared" si="41"/>
        <v>0</v>
      </c>
      <c r="S113" s="81"/>
      <c r="T113" s="81"/>
      <c r="U113" s="81"/>
    </row>
    <row r="114" spans="1:21" ht="120" outlineLevel="6" x14ac:dyDescent="0.25">
      <c r="A114" s="101">
        <f t="shared" si="42"/>
        <v>104</v>
      </c>
      <c r="B114" s="103" t="s">
        <v>944</v>
      </c>
      <c r="C114" s="99" t="s">
        <v>780</v>
      </c>
      <c r="D114" s="99" t="s">
        <v>224</v>
      </c>
      <c r="E114" s="98" t="s">
        <v>235</v>
      </c>
      <c r="F114" s="99"/>
      <c r="G114" s="98" t="s">
        <v>260</v>
      </c>
      <c r="H114" s="100">
        <f>H116+H120</f>
        <v>1280100</v>
      </c>
      <c r="I114" s="100">
        <f>I116+I120</f>
        <v>1280100</v>
      </c>
      <c r="J114" s="100">
        <f>J116+J120</f>
        <v>1280100</v>
      </c>
      <c r="K114" s="35"/>
      <c r="L114" s="35"/>
      <c r="M114" s="36"/>
      <c r="N114" s="37"/>
      <c r="Q114" s="76">
        <f t="shared" si="40"/>
        <v>3840300</v>
      </c>
      <c r="R114" s="80">
        <f t="shared" si="41"/>
        <v>0</v>
      </c>
      <c r="S114" s="81"/>
      <c r="T114" s="81"/>
      <c r="U114" s="81"/>
    </row>
    <row r="115" spans="1:21" ht="90" outlineLevel="7" x14ac:dyDescent="0.25">
      <c r="A115" s="101">
        <f t="shared" si="42"/>
        <v>105</v>
      </c>
      <c r="B115" s="103" t="s">
        <v>894</v>
      </c>
      <c r="C115" s="99" t="s">
        <v>780</v>
      </c>
      <c r="D115" s="99" t="s">
        <v>299</v>
      </c>
      <c r="E115" s="98" t="s">
        <v>235</v>
      </c>
      <c r="F115" s="99"/>
      <c r="G115" s="98" t="s">
        <v>260</v>
      </c>
      <c r="H115" s="100">
        <f>H116</f>
        <v>833880</v>
      </c>
      <c r="I115" s="104">
        <f>I116</f>
        <v>833880</v>
      </c>
      <c r="J115" s="100">
        <f>J116</f>
        <v>833880</v>
      </c>
      <c r="K115" s="35"/>
      <c r="L115" s="35"/>
      <c r="M115" s="36"/>
      <c r="N115" s="37"/>
      <c r="Q115" s="76">
        <f t="shared" si="40"/>
        <v>2501640</v>
      </c>
      <c r="R115" s="80">
        <f t="shared" si="41"/>
        <v>0</v>
      </c>
      <c r="S115" s="81"/>
      <c r="T115" s="81"/>
      <c r="U115" s="81"/>
    </row>
    <row r="116" spans="1:21" ht="30" outlineLevel="4" x14ac:dyDescent="0.25">
      <c r="A116" s="101">
        <f t="shared" si="42"/>
        <v>106</v>
      </c>
      <c r="B116" s="98" t="s">
        <v>895</v>
      </c>
      <c r="C116" s="99" t="s">
        <v>780</v>
      </c>
      <c r="D116" s="99" t="s">
        <v>324</v>
      </c>
      <c r="E116" s="98" t="s">
        <v>235</v>
      </c>
      <c r="F116" s="99"/>
      <c r="G116" s="98" t="s">
        <v>260</v>
      </c>
      <c r="H116" s="100">
        <f>SUM(K116:N116)</f>
        <v>833880</v>
      </c>
      <c r="I116" s="106">
        <v>833880</v>
      </c>
      <c r="J116" s="106">
        <v>833880</v>
      </c>
      <c r="K116" s="35"/>
      <c r="L116" s="35"/>
      <c r="M116" s="36"/>
      <c r="N116" s="38">
        <v>833880</v>
      </c>
      <c r="Q116" s="76">
        <f t="shared" si="40"/>
        <v>2501640</v>
      </c>
      <c r="R116" s="80">
        <f t="shared" si="41"/>
        <v>0</v>
      </c>
      <c r="S116" s="81"/>
      <c r="T116" s="81"/>
      <c r="U116" s="81"/>
    </row>
    <row r="117" spans="1:21" ht="15" outlineLevel="4" x14ac:dyDescent="0.25">
      <c r="A117" s="101">
        <f t="shared" si="42"/>
        <v>107</v>
      </c>
      <c r="B117" s="98" t="s">
        <v>99</v>
      </c>
      <c r="C117" s="99" t="s">
        <v>780</v>
      </c>
      <c r="D117" s="99" t="s">
        <v>324</v>
      </c>
      <c r="E117" s="98"/>
      <c r="F117" s="99" t="s">
        <v>100</v>
      </c>
      <c r="G117" s="98"/>
      <c r="H117" s="100">
        <f>H116</f>
        <v>833880</v>
      </c>
      <c r="I117" s="100">
        <f t="shared" ref="I117:J117" si="60">I116</f>
        <v>833880</v>
      </c>
      <c r="J117" s="100">
        <f t="shared" si="60"/>
        <v>833880</v>
      </c>
      <c r="K117" s="35"/>
      <c r="L117" s="35"/>
      <c r="M117" s="36"/>
      <c r="N117" s="38"/>
      <c r="Q117" s="76">
        <f t="shared" si="40"/>
        <v>2501640</v>
      </c>
      <c r="R117" s="80">
        <f t="shared" si="41"/>
        <v>0</v>
      </c>
      <c r="S117" s="81"/>
      <c r="T117" s="81"/>
      <c r="U117" s="81"/>
    </row>
    <row r="118" spans="1:21" ht="15" outlineLevel="4" x14ac:dyDescent="0.25">
      <c r="A118" s="101">
        <f t="shared" si="42"/>
        <v>108</v>
      </c>
      <c r="B118" s="98" t="s">
        <v>120</v>
      </c>
      <c r="C118" s="99" t="s">
        <v>780</v>
      </c>
      <c r="D118" s="99" t="s">
        <v>324</v>
      </c>
      <c r="E118" s="98"/>
      <c r="F118" s="99" t="s">
        <v>121</v>
      </c>
      <c r="G118" s="98"/>
      <c r="H118" s="100">
        <f>H116</f>
        <v>833880</v>
      </c>
      <c r="I118" s="100">
        <f t="shared" ref="I118:J118" si="61">I116</f>
        <v>833880</v>
      </c>
      <c r="J118" s="100">
        <f t="shared" si="61"/>
        <v>833880</v>
      </c>
      <c r="K118" s="35"/>
      <c r="L118" s="35"/>
      <c r="M118" s="36"/>
      <c r="N118" s="38"/>
      <c r="Q118" s="76">
        <f t="shared" si="40"/>
        <v>2501640</v>
      </c>
      <c r="R118" s="80">
        <f t="shared" si="41"/>
        <v>0</v>
      </c>
      <c r="S118" s="81"/>
      <c r="T118" s="81"/>
      <c r="U118" s="81"/>
    </row>
    <row r="119" spans="1:21" ht="45" outlineLevel="5" x14ac:dyDescent="0.25">
      <c r="A119" s="101">
        <f t="shared" si="42"/>
        <v>109</v>
      </c>
      <c r="B119" s="98" t="s">
        <v>896</v>
      </c>
      <c r="C119" s="99" t="s">
        <v>780</v>
      </c>
      <c r="D119" s="99" t="s">
        <v>423</v>
      </c>
      <c r="E119" s="98" t="s">
        <v>235</v>
      </c>
      <c r="F119" s="99"/>
      <c r="G119" s="98" t="s">
        <v>260</v>
      </c>
      <c r="H119" s="100">
        <f>H120</f>
        <v>446220</v>
      </c>
      <c r="I119" s="100">
        <f>I120</f>
        <v>446220</v>
      </c>
      <c r="J119" s="100">
        <f>J120</f>
        <v>446220</v>
      </c>
      <c r="K119" s="35"/>
      <c r="L119" s="35"/>
      <c r="M119" s="36"/>
      <c r="N119" s="38"/>
      <c r="Q119" s="76">
        <f t="shared" si="40"/>
        <v>1338660</v>
      </c>
      <c r="R119" s="80">
        <f t="shared" si="41"/>
        <v>0</v>
      </c>
      <c r="S119" s="81"/>
      <c r="T119" s="81"/>
      <c r="U119" s="81"/>
    </row>
    <row r="120" spans="1:21" ht="45" outlineLevel="6" x14ac:dyDescent="0.25">
      <c r="A120" s="101">
        <f t="shared" si="42"/>
        <v>110</v>
      </c>
      <c r="B120" s="98" t="s">
        <v>897</v>
      </c>
      <c r="C120" s="99" t="s">
        <v>780</v>
      </c>
      <c r="D120" s="99" t="s">
        <v>476</v>
      </c>
      <c r="E120" s="98" t="s">
        <v>235</v>
      </c>
      <c r="F120" s="99"/>
      <c r="G120" s="98" t="s">
        <v>260</v>
      </c>
      <c r="H120" s="100">
        <f>SUM(K120:N120)</f>
        <v>446220</v>
      </c>
      <c r="I120" s="106">
        <v>446220</v>
      </c>
      <c r="J120" s="106">
        <v>446220</v>
      </c>
      <c r="K120" s="35"/>
      <c r="L120" s="35"/>
      <c r="M120" s="36"/>
      <c r="N120" s="38">
        <v>446220</v>
      </c>
      <c r="O120" s="36">
        <v>1280100</v>
      </c>
      <c r="P120" s="36">
        <v>1280100</v>
      </c>
      <c r="Q120" s="76">
        <f t="shared" si="40"/>
        <v>1338660</v>
      </c>
      <c r="R120" s="80">
        <f t="shared" si="41"/>
        <v>0</v>
      </c>
      <c r="S120" s="81"/>
      <c r="T120" s="81"/>
      <c r="U120" s="81"/>
    </row>
    <row r="121" spans="1:21" ht="15" outlineLevel="6" x14ac:dyDescent="0.25">
      <c r="A121" s="101">
        <f t="shared" si="42"/>
        <v>111</v>
      </c>
      <c r="B121" s="98" t="s">
        <v>99</v>
      </c>
      <c r="C121" s="99" t="s">
        <v>780</v>
      </c>
      <c r="D121" s="99" t="s">
        <v>476</v>
      </c>
      <c r="E121" s="98"/>
      <c r="F121" s="99" t="s">
        <v>100</v>
      </c>
      <c r="G121" s="98"/>
      <c r="H121" s="100">
        <f>H120</f>
        <v>446220</v>
      </c>
      <c r="I121" s="100">
        <f t="shared" ref="I121:J121" si="62">I120</f>
        <v>446220</v>
      </c>
      <c r="J121" s="100">
        <f t="shared" si="62"/>
        <v>446220</v>
      </c>
      <c r="K121" s="35"/>
      <c r="L121" s="35"/>
      <c r="M121" s="36"/>
      <c r="N121" s="38"/>
      <c r="Q121" s="76">
        <f t="shared" si="40"/>
        <v>1338660</v>
      </c>
      <c r="R121" s="80">
        <f t="shared" si="41"/>
        <v>0</v>
      </c>
      <c r="S121" s="81"/>
      <c r="T121" s="81"/>
      <c r="U121" s="81"/>
    </row>
    <row r="122" spans="1:21" ht="15" outlineLevel="6" x14ac:dyDescent="0.25">
      <c r="A122" s="101">
        <f t="shared" si="42"/>
        <v>112</v>
      </c>
      <c r="B122" s="98" t="s">
        <v>120</v>
      </c>
      <c r="C122" s="99" t="s">
        <v>780</v>
      </c>
      <c r="D122" s="99" t="s">
        <v>476</v>
      </c>
      <c r="E122" s="98"/>
      <c r="F122" s="99" t="s">
        <v>121</v>
      </c>
      <c r="G122" s="98"/>
      <c r="H122" s="100">
        <f>H120</f>
        <v>446220</v>
      </c>
      <c r="I122" s="100">
        <f t="shared" ref="I122:J122" si="63">I120</f>
        <v>446220</v>
      </c>
      <c r="J122" s="100">
        <f t="shared" si="63"/>
        <v>446220</v>
      </c>
      <c r="K122" s="35"/>
      <c r="L122" s="35"/>
      <c r="M122" s="36"/>
      <c r="N122" s="38"/>
      <c r="Q122" s="76">
        <f t="shared" si="40"/>
        <v>1338660</v>
      </c>
      <c r="R122" s="80">
        <f t="shared" si="41"/>
        <v>0</v>
      </c>
      <c r="S122" s="81"/>
      <c r="T122" s="81"/>
      <c r="U122" s="81"/>
    </row>
    <row r="123" spans="1:21" ht="75" outlineLevel="6" x14ac:dyDescent="0.25">
      <c r="A123" s="101">
        <f t="shared" si="42"/>
        <v>113</v>
      </c>
      <c r="B123" s="98" t="s">
        <v>619</v>
      </c>
      <c r="C123" s="99" t="s">
        <v>781</v>
      </c>
      <c r="D123" s="99" t="s">
        <v>224</v>
      </c>
      <c r="E123" s="98" t="s">
        <v>235</v>
      </c>
      <c r="F123" s="99"/>
      <c r="G123" s="98" t="s">
        <v>260</v>
      </c>
      <c r="H123" s="100">
        <f>H124+H137+H150+H155</f>
        <v>13088700</v>
      </c>
      <c r="I123" s="100">
        <f t="shared" ref="I123:J123" si="64">I124+I137+I150+I155</f>
        <v>13088700</v>
      </c>
      <c r="J123" s="100">
        <f t="shared" si="64"/>
        <v>13088700</v>
      </c>
      <c r="K123" s="35">
        <f>SUM(K124:K159)</f>
        <v>13088700</v>
      </c>
      <c r="L123" s="35">
        <f t="shared" ref="L123:P123" si="65">SUM(L124:L159)</f>
        <v>0</v>
      </c>
      <c r="M123" s="35">
        <f t="shared" si="65"/>
        <v>0</v>
      </c>
      <c r="N123" s="35">
        <f t="shared" si="65"/>
        <v>0</v>
      </c>
      <c r="O123" s="35">
        <f t="shared" si="65"/>
        <v>0</v>
      </c>
      <c r="P123" s="35">
        <f t="shared" si="65"/>
        <v>0</v>
      </c>
      <c r="Q123" s="76">
        <f t="shared" si="40"/>
        <v>39266100</v>
      </c>
      <c r="R123" s="80">
        <f t="shared" si="41"/>
        <v>0</v>
      </c>
      <c r="S123" s="81"/>
      <c r="T123" s="81"/>
      <c r="U123" s="81"/>
    </row>
    <row r="124" spans="1:21" ht="105" outlineLevel="7" x14ac:dyDescent="0.25">
      <c r="A124" s="101">
        <f t="shared" si="42"/>
        <v>114</v>
      </c>
      <c r="B124" s="103" t="s">
        <v>621</v>
      </c>
      <c r="C124" s="99" t="s">
        <v>782</v>
      </c>
      <c r="D124" s="99" t="s">
        <v>224</v>
      </c>
      <c r="E124" s="98" t="s">
        <v>235</v>
      </c>
      <c r="F124" s="99"/>
      <c r="G124" s="98" t="s">
        <v>260</v>
      </c>
      <c r="H124" s="100">
        <f>H126+H130+H134</f>
        <v>3308700</v>
      </c>
      <c r="I124" s="104">
        <f>I126+I130+I134</f>
        <v>3308700</v>
      </c>
      <c r="J124" s="100">
        <f>J126+J130+J134</f>
        <v>3308700</v>
      </c>
      <c r="K124" s="35"/>
      <c r="L124" s="35"/>
      <c r="M124" s="36"/>
      <c r="N124" s="37"/>
      <c r="Q124" s="76">
        <f t="shared" si="40"/>
        <v>9926100</v>
      </c>
      <c r="R124" s="80">
        <f t="shared" si="41"/>
        <v>0</v>
      </c>
      <c r="S124" s="81"/>
      <c r="T124" s="81"/>
      <c r="U124" s="81"/>
    </row>
    <row r="125" spans="1:21" ht="90" outlineLevel="4" x14ac:dyDescent="0.25">
      <c r="A125" s="101">
        <f t="shared" si="42"/>
        <v>115</v>
      </c>
      <c r="B125" s="103" t="s">
        <v>894</v>
      </c>
      <c r="C125" s="99" t="s">
        <v>782</v>
      </c>
      <c r="D125" s="99" t="s">
        <v>299</v>
      </c>
      <c r="E125" s="98" t="s">
        <v>235</v>
      </c>
      <c r="F125" s="99"/>
      <c r="G125" s="98" t="s">
        <v>260</v>
      </c>
      <c r="H125" s="100">
        <f>H126</f>
        <v>3069700</v>
      </c>
      <c r="I125" s="100">
        <f>I126</f>
        <v>3069700</v>
      </c>
      <c r="J125" s="100">
        <f>J126</f>
        <v>3069700</v>
      </c>
      <c r="K125" s="35"/>
      <c r="L125" s="35"/>
      <c r="M125" s="36"/>
      <c r="N125" s="37"/>
      <c r="Q125" s="76">
        <f t="shared" si="40"/>
        <v>9209100</v>
      </c>
      <c r="R125" s="80">
        <f t="shared" si="41"/>
        <v>0</v>
      </c>
      <c r="S125" s="81"/>
      <c r="T125" s="81"/>
      <c r="U125" s="81"/>
    </row>
    <row r="126" spans="1:21" ht="30" outlineLevel="5" x14ac:dyDescent="0.25">
      <c r="A126" s="101">
        <f t="shared" si="42"/>
        <v>116</v>
      </c>
      <c r="B126" s="98" t="s">
        <v>895</v>
      </c>
      <c r="C126" s="99" t="s">
        <v>782</v>
      </c>
      <c r="D126" s="99" t="s">
        <v>324</v>
      </c>
      <c r="E126" s="98" t="s">
        <v>235</v>
      </c>
      <c r="F126" s="99"/>
      <c r="G126" s="98" t="s">
        <v>260</v>
      </c>
      <c r="H126" s="100">
        <f>SUM(K126:N126)</f>
        <v>3069700</v>
      </c>
      <c r="I126" s="106">
        <v>3069700</v>
      </c>
      <c r="J126" s="106">
        <v>3069700</v>
      </c>
      <c r="K126" s="35">
        <v>3069700</v>
      </c>
      <c r="L126" s="35"/>
      <c r="M126" s="36"/>
      <c r="N126" s="38"/>
      <c r="Q126" s="76">
        <f t="shared" si="40"/>
        <v>9209100</v>
      </c>
      <c r="R126" s="80">
        <f t="shared" si="41"/>
        <v>0</v>
      </c>
      <c r="S126" s="81"/>
      <c r="T126" s="81"/>
      <c r="U126" s="81"/>
    </row>
    <row r="127" spans="1:21" ht="15" outlineLevel="5" x14ac:dyDescent="0.25">
      <c r="A127" s="101">
        <f t="shared" si="42"/>
        <v>117</v>
      </c>
      <c r="B127" s="98" t="s">
        <v>99</v>
      </c>
      <c r="C127" s="99" t="s">
        <v>782</v>
      </c>
      <c r="D127" s="99" t="s">
        <v>324</v>
      </c>
      <c r="E127" s="98"/>
      <c r="F127" s="99" t="s">
        <v>100</v>
      </c>
      <c r="G127" s="98"/>
      <c r="H127" s="100">
        <f>H126</f>
        <v>3069700</v>
      </c>
      <c r="I127" s="100">
        <f t="shared" ref="I127:J127" si="66">I126</f>
        <v>3069700</v>
      </c>
      <c r="J127" s="100">
        <f t="shared" si="66"/>
        <v>3069700</v>
      </c>
      <c r="K127" s="35"/>
      <c r="L127" s="35"/>
      <c r="M127" s="36"/>
      <c r="N127" s="38"/>
      <c r="Q127" s="76">
        <f t="shared" si="40"/>
        <v>9209100</v>
      </c>
      <c r="R127" s="80">
        <f t="shared" si="41"/>
        <v>0</v>
      </c>
      <c r="S127" s="81"/>
      <c r="T127" s="81"/>
      <c r="U127" s="81"/>
    </row>
    <row r="128" spans="1:21" ht="15" outlineLevel="5" x14ac:dyDescent="0.25">
      <c r="A128" s="101">
        <f t="shared" si="42"/>
        <v>118</v>
      </c>
      <c r="B128" s="98" t="s">
        <v>120</v>
      </c>
      <c r="C128" s="99" t="s">
        <v>782</v>
      </c>
      <c r="D128" s="99" t="s">
        <v>324</v>
      </c>
      <c r="E128" s="98"/>
      <c r="F128" s="99" t="s">
        <v>121</v>
      </c>
      <c r="G128" s="98"/>
      <c r="H128" s="100">
        <f>H126</f>
        <v>3069700</v>
      </c>
      <c r="I128" s="100">
        <f t="shared" ref="I128:J128" si="67">I126</f>
        <v>3069700</v>
      </c>
      <c r="J128" s="100">
        <f t="shared" si="67"/>
        <v>3069700</v>
      </c>
      <c r="K128" s="35"/>
      <c r="L128" s="35"/>
      <c r="M128" s="36"/>
      <c r="N128" s="38"/>
      <c r="Q128" s="76">
        <f t="shared" si="40"/>
        <v>9209100</v>
      </c>
      <c r="R128" s="80">
        <f t="shared" si="41"/>
        <v>0</v>
      </c>
      <c r="S128" s="81"/>
      <c r="T128" s="81"/>
      <c r="U128" s="81"/>
    </row>
    <row r="129" spans="1:21" ht="45" outlineLevel="6" x14ac:dyDescent="0.25">
      <c r="A129" s="101">
        <f t="shared" si="42"/>
        <v>119</v>
      </c>
      <c r="B129" s="98" t="s">
        <v>896</v>
      </c>
      <c r="C129" s="99" t="s">
        <v>782</v>
      </c>
      <c r="D129" s="99" t="s">
        <v>423</v>
      </c>
      <c r="E129" s="98" t="s">
        <v>235</v>
      </c>
      <c r="F129" s="99"/>
      <c r="G129" s="98" t="s">
        <v>260</v>
      </c>
      <c r="H129" s="100">
        <f>H130</f>
        <v>236000</v>
      </c>
      <c r="I129" s="100">
        <f>I130</f>
        <v>236000</v>
      </c>
      <c r="J129" s="100">
        <f>J130</f>
        <v>236000</v>
      </c>
      <c r="K129" s="35"/>
      <c r="L129" s="35"/>
      <c r="M129" s="36"/>
      <c r="N129" s="38"/>
      <c r="Q129" s="76">
        <f t="shared" si="40"/>
        <v>708000</v>
      </c>
      <c r="R129" s="80">
        <f t="shared" si="41"/>
        <v>0</v>
      </c>
      <c r="S129" s="81"/>
      <c r="T129" s="81"/>
      <c r="U129" s="81"/>
    </row>
    <row r="130" spans="1:21" ht="45" outlineLevel="6" x14ac:dyDescent="0.25">
      <c r="A130" s="101">
        <f t="shared" si="42"/>
        <v>120</v>
      </c>
      <c r="B130" s="98" t="s">
        <v>897</v>
      </c>
      <c r="C130" s="99" t="s">
        <v>782</v>
      </c>
      <c r="D130" s="99" t="s">
        <v>476</v>
      </c>
      <c r="E130" s="98" t="s">
        <v>235</v>
      </c>
      <c r="F130" s="99"/>
      <c r="G130" s="98" t="s">
        <v>260</v>
      </c>
      <c r="H130" s="100">
        <f>SUM(K130:N130)</f>
        <v>236000</v>
      </c>
      <c r="I130" s="106">
        <v>236000</v>
      </c>
      <c r="J130" s="106">
        <v>236000</v>
      </c>
      <c r="K130" s="35">
        <v>236000</v>
      </c>
      <c r="L130" s="35"/>
      <c r="M130" s="36"/>
      <c r="N130" s="38"/>
      <c r="Q130" s="76">
        <f t="shared" si="40"/>
        <v>708000</v>
      </c>
      <c r="R130" s="80">
        <f t="shared" si="41"/>
        <v>0</v>
      </c>
      <c r="S130" s="81"/>
      <c r="T130" s="81"/>
      <c r="U130" s="81"/>
    </row>
    <row r="131" spans="1:21" ht="15" outlineLevel="6" x14ac:dyDescent="0.25">
      <c r="A131" s="101">
        <f t="shared" si="42"/>
        <v>121</v>
      </c>
      <c r="B131" s="98" t="s">
        <v>99</v>
      </c>
      <c r="C131" s="99" t="s">
        <v>782</v>
      </c>
      <c r="D131" s="99" t="s">
        <v>476</v>
      </c>
      <c r="E131" s="98"/>
      <c r="F131" s="99" t="s">
        <v>100</v>
      </c>
      <c r="G131" s="98"/>
      <c r="H131" s="100">
        <f>H130</f>
        <v>236000</v>
      </c>
      <c r="I131" s="100">
        <f t="shared" ref="I131:J131" si="68">I130</f>
        <v>236000</v>
      </c>
      <c r="J131" s="100">
        <f t="shared" si="68"/>
        <v>236000</v>
      </c>
      <c r="K131" s="35"/>
      <c r="L131" s="35"/>
      <c r="M131" s="36"/>
      <c r="N131" s="38"/>
      <c r="Q131" s="76">
        <f t="shared" si="40"/>
        <v>708000</v>
      </c>
      <c r="R131" s="80">
        <f t="shared" si="41"/>
        <v>0</v>
      </c>
      <c r="S131" s="81"/>
      <c r="T131" s="81"/>
      <c r="U131" s="81"/>
    </row>
    <row r="132" spans="1:21" ht="15" outlineLevel="6" x14ac:dyDescent="0.25">
      <c r="A132" s="101">
        <f t="shared" si="42"/>
        <v>122</v>
      </c>
      <c r="B132" s="98" t="s">
        <v>120</v>
      </c>
      <c r="C132" s="99" t="s">
        <v>782</v>
      </c>
      <c r="D132" s="99" t="s">
        <v>476</v>
      </c>
      <c r="E132" s="98"/>
      <c r="F132" s="99" t="s">
        <v>121</v>
      </c>
      <c r="G132" s="98"/>
      <c r="H132" s="100">
        <f>H130</f>
        <v>236000</v>
      </c>
      <c r="I132" s="100">
        <f t="shared" ref="I132:J132" si="69">I130</f>
        <v>236000</v>
      </c>
      <c r="J132" s="100">
        <f t="shared" si="69"/>
        <v>236000</v>
      </c>
      <c r="K132" s="35"/>
      <c r="L132" s="35"/>
      <c r="M132" s="36"/>
      <c r="N132" s="38"/>
      <c r="Q132" s="76">
        <f t="shared" si="40"/>
        <v>708000</v>
      </c>
      <c r="R132" s="80">
        <f t="shared" si="41"/>
        <v>0</v>
      </c>
      <c r="S132" s="81"/>
      <c r="T132" s="81"/>
      <c r="U132" s="81"/>
    </row>
    <row r="133" spans="1:21" ht="15" outlineLevel="7" x14ac:dyDescent="0.25">
      <c r="A133" s="101">
        <f t="shared" si="42"/>
        <v>123</v>
      </c>
      <c r="B133" s="98" t="s">
        <v>899</v>
      </c>
      <c r="C133" s="99" t="s">
        <v>782</v>
      </c>
      <c r="D133" s="99" t="s">
        <v>900</v>
      </c>
      <c r="E133" s="98" t="s">
        <v>235</v>
      </c>
      <c r="F133" s="99"/>
      <c r="G133" s="98" t="s">
        <v>260</v>
      </c>
      <c r="H133" s="100">
        <f>H134</f>
        <v>3000</v>
      </c>
      <c r="I133" s="104">
        <f>I134</f>
        <v>3000</v>
      </c>
      <c r="J133" s="100">
        <f>J134</f>
        <v>3000</v>
      </c>
      <c r="K133" s="35"/>
      <c r="L133" s="35"/>
      <c r="M133" s="36"/>
      <c r="N133" s="38"/>
      <c r="Q133" s="76">
        <f t="shared" si="40"/>
        <v>9000</v>
      </c>
      <c r="R133" s="80">
        <f t="shared" si="41"/>
        <v>0</v>
      </c>
      <c r="S133" s="81"/>
      <c r="T133" s="81"/>
      <c r="U133" s="81"/>
    </row>
    <row r="134" spans="1:21" ht="15" outlineLevel="5" x14ac:dyDescent="0.25">
      <c r="A134" s="101">
        <f t="shared" si="42"/>
        <v>124</v>
      </c>
      <c r="B134" s="98" t="s">
        <v>901</v>
      </c>
      <c r="C134" s="99" t="s">
        <v>782</v>
      </c>
      <c r="D134" s="99" t="s">
        <v>902</v>
      </c>
      <c r="E134" s="98" t="s">
        <v>235</v>
      </c>
      <c r="F134" s="99"/>
      <c r="G134" s="98" t="s">
        <v>260</v>
      </c>
      <c r="H134" s="100">
        <f>SUM(K134:N134)</f>
        <v>3000</v>
      </c>
      <c r="I134" s="106">
        <v>3000</v>
      </c>
      <c r="J134" s="106">
        <v>3000</v>
      </c>
      <c r="K134" s="35">
        <v>3000</v>
      </c>
      <c r="L134" s="35"/>
      <c r="M134" s="36"/>
      <c r="N134" s="38"/>
      <c r="Q134" s="76">
        <f t="shared" si="40"/>
        <v>9000</v>
      </c>
      <c r="R134" s="80">
        <f t="shared" si="41"/>
        <v>0</v>
      </c>
      <c r="S134" s="81"/>
      <c r="T134" s="81"/>
      <c r="U134" s="81"/>
    </row>
    <row r="135" spans="1:21" ht="15" outlineLevel="5" x14ac:dyDescent="0.25">
      <c r="A135" s="101">
        <f t="shared" si="42"/>
        <v>125</v>
      </c>
      <c r="B135" s="98" t="s">
        <v>99</v>
      </c>
      <c r="C135" s="99" t="s">
        <v>782</v>
      </c>
      <c r="D135" s="99" t="s">
        <v>902</v>
      </c>
      <c r="E135" s="98"/>
      <c r="F135" s="99" t="s">
        <v>100</v>
      </c>
      <c r="G135" s="98"/>
      <c r="H135" s="100">
        <f>H134</f>
        <v>3000</v>
      </c>
      <c r="I135" s="100">
        <f t="shared" ref="I135:J135" si="70">I134</f>
        <v>3000</v>
      </c>
      <c r="J135" s="100">
        <f t="shared" si="70"/>
        <v>3000</v>
      </c>
      <c r="K135" s="35"/>
      <c r="L135" s="35"/>
      <c r="M135" s="36"/>
      <c r="N135" s="38"/>
      <c r="Q135" s="76">
        <f t="shared" si="40"/>
        <v>9000</v>
      </c>
      <c r="R135" s="80">
        <f t="shared" si="41"/>
        <v>0</v>
      </c>
      <c r="S135" s="81"/>
      <c r="T135" s="81"/>
      <c r="U135" s="81"/>
    </row>
    <row r="136" spans="1:21" ht="15" outlineLevel="5" x14ac:dyDescent="0.25">
      <c r="A136" s="101">
        <f t="shared" si="42"/>
        <v>126</v>
      </c>
      <c r="B136" s="98" t="s">
        <v>120</v>
      </c>
      <c r="C136" s="99" t="s">
        <v>782</v>
      </c>
      <c r="D136" s="99" t="s">
        <v>902</v>
      </c>
      <c r="E136" s="98"/>
      <c r="F136" s="99" t="s">
        <v>121</v>
      </c>
      <c r="G136" s="98"/>
      <c r="H136" s="100">
        <f>H134</f>
        <v>3000</v>
      </c>
      <c r="I136" s="100">
        <f t="shared" ref="I136:J136" si="71">I134</f>
        <v>3000</v>
      </c>
      <c r="J136" s="100">
        <f t="shared" si="71"/>
        <v>3000</v>
      </c>
      <c r="K136" s="35"/>
      <c r="L136" s="35"/>
      <c r="M136" s="36"/>
      <c r="N136" s="38"/>
      <c r="Q136" s="76">
        <f t="shared" si="40"/>
        <v>9000</v>
      </c>
      <c r="R136" s="80">
        <f t="shared" si="41"/>
        <v>0</v>
      </c>
      <c r="S136" s="81"/>
      <c r="T136" s="81"/>
      <c r="U136" s="81"/>
    </row>
    <row r="137" spans="1:21" ht="105" outlineLevel="6" x14ac:dyDescent="0.25">
      <c r="A137" s="101">
        <f t="shared" si="42"/>
        <v>127</v>
      </c>
      <c r="B137" s="98" t="s">
        <v>627</v>
      </c>
      <c r="C137" s="99" t="s">
        <v>783</v>
      </c>
      <c r="D137" s="99" t="s">
        <v>224</v>
      </c>
      <c r="E137" s="98" t="s">
        <v>235</v>
      </c>
      <c r="F137" s="99"/>
      <c r="G137" s="98" t="s">
        <v>260</v>
      </c>
      <c r="H137" s="100">
        <f>H139+H143+H147</f>
        <v>9586000</v>
      </c>
      <c r="I137" s="100">
        <f>I139+I143+I147</f>
        <v>9586000</v>
      </c>
      <c r="J137" s="100">
        <f>J139+J143+J147</f>
        <v>9586000</v>
      </c>
      <c r="K137" s="35"/>
      <c r="L137" s="35"/>
      <c r="M137" s="36"/>
      <c r="N137" s="37"/>
      <c r="Q137" s="76">
        <f t="shared" si="40"/>
        <v>28758000</v>
      </c>
      <c r="R137" s="80">
        <f t="shared" si="41"/>
        <v>0</v>
      </c>
      <c r="S137" s="81"/>
      <c r="T137" s="81"/>
      <c r="U137" s="81"/>
    </row>
    <row r="138" spans="1:21" ht="90" outlineLevel="6" x14ac:dyDescent="0.25">
      <c r="A138" s="101">
        <f t="shared" si="42"/>
        <v>128</v>
      </c>
      <c r="B138" s="98" t="s">
        <v>894</v>
      </c>
      <c r="C138" s="99" t="s">
        <v>783</v>
      </c>
      <c r="D138" s="99" t="s">
        <v>299</v>
      </c>
      <c r="E138" s="98" t="s">
        <v>235</v>
      </c>
      <c r="F138" s="99"/>
      <c r="G138" s="98" t="s">
        <v>260</v>
      </c>
      <c r="H138" s="100">
        <f>H139</f>
        <v>8470000</v>
      </c>
      <c r="I138" s="100">
        <f>I139</f>
        <v>8470000</v>
      </c>
      <c r="J138" s="100">
        <f>J139</f>
        <v>8470000</v>
      </c>
      <c r="K138" s="35"/>
      <c r="L138" s="35"/>
      <c r="M138" s="36"/>
      <c r="N138" s="37"/>
      <c r="Q138" s="76">
        <f t="shared" si="40"/>
        <v>25410000</v>
      </c>
      <c r="R138" s="80">
        <f t="shared" si="41"/>
        <v>0</v>
      </c>
      <c r="S138" s="81"/>
      <c r="T138" s="81"/>
      <c r="U138" s="81"/>
    </row>
    <row r="139" spans="1:21" ht="30" outlineLevel="7" x14ac:dyDescent="0.25">
      <c r="A139" s="101">
        <f t="shared" si="42"/>
        <v>129</v>
      </c>
      <c r="B139" s="98" t="s">
        <v>904</v>
      </c>
      <c r="C139" s="99" t="s">
        <v>783</v>
      </c>
      <c r="D139" s="99" t="s">
        <v>314</v>
      </c>
      <c r="E139" s="98" t="s">
        <v>235</v>
      </c>
      <c r="F139" s="99"/>
      <c r="G139" s="98" t="s">
        <v>260</v>
      </c>
      <c r="H139" s="100">
        <f>SUM(K139:N139)</f>
        <v>8470000</v>
      </c>
      <c r="I139" s="107">
        <v>8470000</v>
      </c>
      <c r="J139" s="106">
        <v>8470000</v>
      </c>
      <c r="K139" s="35">
        <v>8470000</v>
      </c>
      <c r="L139" s="35"/>
      <c r="M139" s="36"/>
      <c r="N139" s="38"/>
      <c r="Q139" s="76">
        <f t="shared" si="40"/>
        <v>25410000</v>
      </c>
      <c r="R139" s="80">
        <f t="shared" si="41"/>
        <v>0</v>
      </c>
      <c r="S139" s="81"/>
      <c r="T139" s="81"/>
      <c r="U139" s="81"/>
    </row>
    <row r="140" spans="1:21" ht="15" outlineLevel="7" x14ac:dyDescent="0.25">
      <c r="A140" s="101">
        <f t="shared" si="42"/>
        <v>130</v>
      </c>
      <c r="B140" s="98" t="s">
        <v>99</v>
      </c>
      <c r="C140" s="99" t="s">
        <v>783</v>
      </c>
      <c r="D140" s="99" t="s">
        <v>314</v>
      </c>
      <c r="E140" s="98"/>
      <c r="F140" s="99" t="s">
        <v>100</v>
      </c>
      <c r="G140" s="98"/>
      <c r="H140" s="100">
        <f>H139</f>
        <v>8470000</v>
      </c>
      <c r="I140" s="100">
        <f t="shared" ref="I140:J140" si="72">I139</f>
        <v>8470000</v>
      </c>
      <c r="J140" s="100">
        <f t="shared" si="72"/>
        <v>8470000</v>
      </c>
      <c r="K140" s="35"/>
      <c r="L140" s="35"/>
      <c r="M140" s="36"/>
      <c r="N140" s="38"/>
      <c r="Q140" s="76">
        <f t="shared" ref="Q140:Q197" si="73">H140+I140+J140</f>
        <v>25410000</v>
      </c>
      <c r="R140" s="80">
        <f t="shared" ref="R140:R197" si="74">SUM(S140:U140)</f>
        <v>0</v>
      </c>
      <c r="S140" s="81"/>
      <c r="T140" s="81"/>
      <c r="U140" s="81"/>
    </row>
    <row r="141" spans="1:21" ht="15" outlineLevel="7" x14ac:dyDescent="0.25">
      <c r="A141" s="101">
        <f t="shared" ref="A141:A204" si="75">A140+1</f>
        <v>131</v>
      </c>
      <c r="B141" s="98" t="s">
        <v>120</v>
      </c>
      <c r="C141" s="99" t="s">
        <v>783</v>
      </c>
      <c r="D141" s="99" t="s">
        <v>314</v>
      </c>
      <c r="E141" s="98"/>
      <c r="F141" s="99" t="s">
        <v>121</v>
      </c>
      <c r="G141" s="98"/>
      <c r="H141" s="100">
        <f>H139</f>
        <v>8470000</v>
      </c>
      <c r="I141" s="100">
        <f t="shared" ref="I141:J141" si="76">I139</f>
        <v>8470000</v>
      </c>
      <c r="J141" s="100">
        <f t="shared" si="76"/>
        <v>8470000</v>
      </c>
      <c r="K141" s="35"/>
      <c r="L141" s="35"/>
      <c r="M141" s="36"/>
      <c r="N141" s="38"/>
      <c r="Q141" s="76">
        <f t="shared" si="73"/>
        <v>25410000</v>
      </c>
      <c r="R141" s="80">
        <f t="shared" si="74"/>
        <v>0</v>
      </c>
      <c r="S141" s="81"/>
      <c r="T141" s="81"/>
      <c r="U141" s="81"/>
    </row>
    <row r="142" spans="1:21" ht="45" outlineLevel="7" x14ac:dyDescent="0.25">
      <c r="A142" s="101">
        <f t="shared" si="75"/>
        <v>132</v>
      </c>
      <c r="B142" s="98" t="s">
        <v>896</v>
      </c>
      <c r="C142" s="99" t="s">
        <v>783</v>
      </c>
      <c r="D142" s="99" t="s">
        <v>423</v>
      </c>
      <c r="E142" s="98" t="s">
        <v>235</v>
      </c>
      <c r="F142" s="99"/>
      <c r="G142" s="98" t="s">
        <v>260</v>
      </c>
      <c r="H142" s="100">
        <f>H143</f>
        <v>1111000</v>
      </c>
      <c r="I142" s="100">
        <f>I143</f>
        <v>1111000</v>
      </c>
      <c r="J142" s="100">
        <f>J143</f>
        <v>1111000</v>
      </c>
      <c r="K142" s="35"/>
      <c r="L142" s="35"/>
      <c r="M142" s="36"/>
      <c r="N142" s="38"/>
      <c r="Q142" s="76">
        <f t="shared" si="73"/>
        <v>3333000</v>
      </c>
      <c r="R142" s="80">
        <f t="shared" si="74"/>
        <v>0</v>
      </c>
      <c r="S142" s="81"/>
      <c r="T142" s="81"/>
      <c r="U142" s="81"/>
    </row>
    <row r="143" spans="1:21" ht="45" outlineLevel="7" x14ac:dyDescent="0.25">
      <c r="A143" s="101">
        <f t="shared" si="75"/>
        <v>133</v>
      </c>
      <c r="B143" s="98" t="s">
        <v>897</v>
      </c>
      <c r="C143" s="99" t="s">
        <v>783</v>
      </c>
      <c r="D143" s="99" t="s">
        <v>476</v>
      </c>
      <c r="E143" s="98" t="s">
        <v>235</v>
      </c>
      <c r="F143" s="99"/>
      <c r="G143" s="98" t="s">
        <v>260</v>
      </c>
      <c r="H143" s="100">
        <f>SUM(K143:N143)</f>
        <v>1111000</v>
      </c>
      <c r="I143" s="107">
        <v>1111000</v>
      </c>
      <c r="J143" s="106">
        <v>1111000</v>
      </c>
      <c r="K143" s="35">
        <v>1111000</v>
      </c>
      <c r="L143" s="35"/>
      <c r="M143" s="36"/>
      <c r="N143" s="38"/>
      <c r="Q143" s="76">
        <f t="shared" si="73"/>
        <v>3333000</v>
      </c>
      <c r="R143" s="80">
        <f t="shared" si="74"/>
        <v>0</v>
      </c>
      <c r="S143" s="81"/>
      <c r="T143" s="81"/>
      <c r="U143" s="81"/>
    </row>
    <row r="144" spans="1:21" ht="15" outlineLevel="7" x14ac:dyDescent="0.25">
      <c r="A144" s="101">
        <f t="shared" si="75"/>
        <v>134</v>
      </c>
      <c r="B144" s="98" t="s">
        <v>99</v>
      </c>
      <c r="C144" s="99" t="s">
        <v>783</v>
      </c>
      <c r="D144" s="99" t="s">
        <v>476</v>
      </c>
      <c r="E144" s="98"/>
      <c r="F144" s="99" t="s">
        <v>100</v>
      </c>
      <c r="G144" s="98"/>
      <c r="H144" s="100">
        <f>H143</f>
        <v>1111000</v>
      </c>
      <c r="I144" s="100">
        <f t="shared" ref="I144:J144" si="77">I143</f>
        <v>1111000</v>
      </c>
      <c r="J144" s="100">
        <f t="shared" si="77"/>
        <v>1111000</v>
      </c>
      <c r="K144" s="35"/>
      <c r="L144" s="35"/>
      <c r="M144" s="36"/>
      <c r="N144" s="38"/>
      <c r="Q144" s="76">
        <f t="shared" si="73"/>
        <v>3333000</v>
      </c>
      <c r="R144" s="80">
        <f t="shared" si="74"/>
        <v>0</v>
      </c>
      <c r="S144" s="81"/>
      <c r="T144" s="81"/>
      <c r="U144" s="81"/>
    </row>
    <row r="145" spans="1:21" ht="15" outlineLevel="7" x14ac:dyDescent="0.25">
      <c r="A145" s="101">
        <f t="shared" si="75"/>
        <v>135</v>
      </c>
      <c r="B145" s="98" t="s">
        <v>120</v>
      </c>
      <c r="C145" s="99" t="s">
        <v>783</v>
      </c>
      <c r="D145" s="99" t="s">
        <v>476</v>
      </c>
      <c r="E145" s="98"/>
      <c r="F145" s="99" t="s">
        <v>121</v>
      </c>
      <c r="G145" s="98"/>
      <c r="H145" s="100">
        <f>H143</f>
        <v>1111000</v>
      </c>
      <c r="I145" s="100">
        <f t="shared" ref="I145:J145" si="78">I143</f>
        <v>1111000</v>
      </c>
      <c r="J145" s="100">
        <f t="shared" si="78"/>
        <v>1111000</v>
      </c>
      <c r="K145" s="35"/>
      <c r="L145" s="35"/>
      <c r="M145" s="36"/>
      <c r="N145" s="38"/>
      <c r="Q145" s="76">
        <f t="shared" si="73"/>
        <v>3333000</v>
      </c>
      <c r="R145" s="80">
        <f t="shared" si="74"/>
        <v>0</v>
      </c>
      <c r="S145" s="81"/>
      <c r="T145" s="81"/>
      <c r="U145" s="81"/>
    </row>
    <row r="146" spans="1:21" ht="15" outlineLevel="4" x14ac:dyDescent="0.25">
      <c r="A146" s="101">
        <f t="shared" si="75"/>
        <v>136</v>
      </c>
      <c r="B146" s="98" t="s">
        <v>899</v>
      </c>
      <c r="C146" s="99" t="s">
        <v>783</v>
      </c>
      <c r="D146" s="99" t="s">
        <v>900</v>
      </c>
      <c r="E146" s="98" t="s">
        <v>235</v>
      </c>
      <c r="F146" s="99"/>
      <c r="G146" s="98" t="s">
        <v>260</v>
      </c>
      <c r="H146" s="100">
        <f>H147</f>
        <v>5000</v>
      </c>
      <c r="I146" s="100">
        <f>I147</f>
        <v>5000</v>
      </c>
      <c r="J146" s="100">
        <f>J147</f>
        <v>5000</v>
      </c>
      <c r="K146" s="35"/>
      <c r="L146" s="35"/>
      <c r="M146" s="36"/>
      <c r="N146" s="38"/>
      <c r="Q146" s="76">
        <f t="shared" si="73"/>
        <v>15000</v>
      </c>
      <c r="R146" s="80">
        <f t="shared" si="74"/>
        <v>0</v>
      </c>
      <c r="S146" s="81"/>
      <c r="T146" s="81"/>
      <c r="U146" s="81"/>
    </row>
    <row r="147" spans="1:21" ht="15" outlineLevel="5" x14ac:dyDescent="0.25">
      <c r="A147" s="101">
        <f t="shared" si="75"/>
        <v>137</v>
      </c>
      <c r="B147" s="98" t="s">
        <v>901</v>
      </c>
      <c r="C147" s="99" t="s">
        <v>783</v>
      </c>
      <c r="D147" s="99" t="s">
        <v>902</v>
      </c>
      <c r="E147" s="98" t="s">
        <v>235</v>
      </c>
      <c r="F147" s="99"/>
      <c r="G147" s="98" t="s">
        <v>260</v>
      </c>
      <c r="H147" s="100">
        <f>SUM(K147:N147)</f>
        <v>5000</v>
      </c>
      <c r="I147" s="106">
        <v>5000</v>
      </c>
      <c r="J147" s="106">
        <v>5000</v>
      </c>
      <c r="K147" s="35">
        <v>5000</v>
      </c>
      <c r="L147" s="35"/>
      <c r="M147" s="36"/>
      <c r="N147" s="38"/>
      <c r="Q147" s="76">
        <f t="shared" si="73"/>
        <v>15000</v>
      </c>
      <c r="R147" s="80">
        <f t="shared" si="74"/>
        <v>0</v>
      </c>
      <c r="S147" s="81"/>
      <c r="T147" s="81"/>
      <c r="U147" s="81"/>
    </row>
    <row r="148" spans="1:21" ht="15" outlineLevel="5" x14ac:dyDescent="0.25">
      <c r="A148" s="101">
        <f t="shared" si="75"/>
        <v>138</v>
      </c>
      <c r="B148" s="98" t="s">
        <v>99</v>
      </c>
      <c r="C148" s="99" t="s">
        <v>783</v>
      </c>
      <c r="D148" s="99" t="s">
        <v>902</v>
      </c>
      <c r="E148" s="98"/>
      <c r="F148" s="99" t="s">
        <v>100</v>
      </c>
      <c r="G148" s="98"/>
      <c r="H148" s="100">
        <f>H147</f>
        <v>5000</v>
      </c>
      <c r="I148" s="100">
        <f t="shared" ref="I148:J148" si="79">I147</f>
        <v>5000</v>
      </c>
      <c r="J148" s="100">
        <f t="shared" si="79"/>
        <v>5000</v>
      </c>
      <c r="K148" s="35"/>
      <c r="L148" s="35"/>
      <c r="M148" s="36"/>
      <c r="N148" s="38"/>
      <c r="Q148" s="76">
        <f t="shared" si="73"/>
        <v>15000</v>
      </c>
      <c r="R148" s="80">
        <f t="shared" si="74"/>
        <v>0</v>
      </c>
      <c r="S148" s="81"/>
      <c r="T148" s="81"/>
      <c r="U148" s="81"/>
    </row>
    <row r="149" spans="1:21" ht="15" outlineLevel="5" x14ac:dyDescent="0.25">
      <c r="A149" s="101">
        <f t="shared" si="75"/>
        <v>139</v>
      </c>
      <c r="B149" s="98" t="s">
        <v>120</v>
      </c>
      <c r="C149" s="99" t="s">
        <v>783</v>
      </c>
      <c r="D149" s="99" t="s">
        <v>902</v>
      </c>
      <c r="E149" s="98"/>
      <c r="F149" s="99" t="s">
        <v>121</v>
      </c>
      <c r="G149" s="98"/>
      <c r="H149" s="100">
        <f>H147</f>
        <v>5000</v>
      </c>
      <c r="I149" s="100">
        <f t="shared" ref="I149:J149" si="80">I147</f>
        <v>5000</v>
      </c>
      <c r="J149" s="100">
        <f t="shared" si="80"/>
        <v>5000</v>
      </c>
      <c r="K149" s="35"/>
      <c r="L149" s="35"/>
      <c r="M149" s="36"/>
      <c r="N149" s="38"/>
      <c r="Q149" s="76">
        <f t="shared" si="73"/>
        <v>15000</v>
      </c>
      <c r="R149" s="80">
        <f t="shared" si="74"/>
        <v>0</v>
      </c>
      <c r="S149" s="81"/>
      <c r="T149" s="81"/>
      <c r="U149" s="81"/>
    </row>
    <row r="150" spans="1:21" ht="150" outlineLevel="6" x14ac:dyDescent="0.25">
      <c r="A150" s="101">
        <f t="shared" si="75"/>
        <v>140</v>
      </c>
      <c r="B150" s="103" t="s">
        <v>633</v>
      </c>
      <c r="C150" s="99" t="s">
        <v>784</v>
      </c>
      <c r="D150" s="99" t="s">
        <v>224</v>
      </c>
      <c r="E150" s="98" t="s">
        <v>235</v>
      </c>
      <c r="F150" s="99"/>
      <c r="G150" s="98" t="s">
        <v>260</v>
      </c>
      <c r="H150" s="100">
        <f>H152</f>
        <v>124000</v>
      </c>
      <c r="I150" s="105">
        <f>I152</f>
        <v>124000</v>
      </c>
      <c r="J150" s="105">
        <f>J152</f>
        <v>124000</v>
      </c>
      <c r="K150" s="35"/>
      <c r="L150" s="35"/>
      <c r="M150" s="36"/>
      <c r="N150" s="37"/>
      <c r="Q150" s="76">
        <f t="shared" si="73"/>
        <v>372000</v>
      </c>
      <c r="R150" s="80">
        <f t="shared" si="74"/>
        <v>0</v>
      </c>
      <c r="S150" s="81"/>
      <c r="T150" s="81"/>
      <c r="U150" s="81"/>
    </row>
    <row r="151" spans="1:21" ht="90" outlineLevel="6" x14ac:dyDescent="0.25">
      <c r="A151" s="101">
        <f t="shared" si="75"/>
        <v>141</v>
      </c>
      <c r="B151" s="103" t="s">
        <v>894</v>
      </c>
      <c r="C151" s="99" t="s">
        <v>784</v>
      </c>
      <c r="D151" s="99" t="s">
        <v>299</v>
      </c>
      <c r="E151" s="98" t="s">
        <v>235</v>
      </c>
      <c r="F151" s="99"/>
      <c r="G151" s="98" t="s">
        <v>260</v>
      </c>
      <c r="H151" s="100">
        <f>H152</f>
        <v>124000</v>
      </c>
      <c r="I151" s="100">
        <f>I152</f>
        <v>124000</v>
      </c>
      <c r="J151" s="100">
        <f>J152</f>
        <v>124000</v>
      </c>
      <c r="K151" s="35"/>
      <c r="L151" s="35"/>
      <c r="M151" s="36"/>
      <c r="N151" s="37"/>
      <c r="Q151" s="76">
        <f t="shared" si="73"/>
        <v>372000</v>
      </c>
      <c r="R151" s="80">
        <f t="shared" si="74"/>
        <v>0</v>
      </c>
      <c r="S151" s="81"/>
      <c r="T151" s="81"/>
      <c r="U151" s="81"/>
    </row>
    <row r="152" spans="1:21" ht="30" outlineLevel="7" x14ac:dyDescent="0.25">
      <c r="A152" s="101">
        <f t="shared" si="75"/>
        <v>142</v>
      </c>
      <c r="B152" s="98" t="s">
        <v>904</v>
      </c>
      <c r="C152" s="99" t="s">
        <v>784</v>
      </c>
      <c r="D152" s="99" t="s">
        <v>314</v>
      </c>
      <c r="E152" s="98" t="s">
        <v>235</v>
      </c>
      <c r="F152" s="99"/>
      <c r="G152" s="98" t="s">
        <v>260</v>
      </c>
      <c r="H152" s="100">
        <f>SUM(K152:N152)</f>
        <v>124000</v>
      </c>
      <c r="I152" s="107">
        <v>124000</v>
      </c>
      <c r="J152" s="106">
        <v>124000</v>
      </c>
      <c r="K152" s="35">
        <v>124000</v>
      </c>
      <c r="L152" s="35"/>
      <c r="M152" s="36"/>
      <c r="N152" s="38"/>
      <c r="Q152" s="76">
        <f t="shared" si="73"/>
        <v>372000</v>
      </c>
      <c r="R152" s="80">
        <f t="shared" si="74"/>
        <v>0</v>
      </c>
      <c r="S152" s="81"/>
      <c r="T152" s="81"/>
      <c r="U152" s="81"/>
    </row>
    <row r="153" spans="1:21" ht="15" outlineLevel="7" x14ac:dyDescent="0.25">
      <c r="A153" s="101">
        <f t="shared" si="75"/>
        <v>143</v>
      </c>
      <c r="B153" s="98" t="s">
        <v>99</v>
      </c>
      <c r="C153" s="99" t="s">
        <v>784</v>
      </c>
      <c r="D153" s="99" t="s">
        <v>314</v>
      </c>
      <c r="E153" s="98"/>
      <c r="F153" s="99" t="s">
        <v>100</v>
      </c>
      <c r="G153" s="98"/>
      <c r="H153" s="100">
        <f>H152</f>
        <v>124000</v>
      </c>
      <c r="I153" s="100">
        <f t="shared" ref="I153:J153" si="81">I152</f>
        <v>124000</v>
      </c>
      <c r="J153" s="100">
        <f t="shared" si="81"/>
        <v>124000</v>
      </c>
      <c r="K153" s="35"/>
      <c r="L153" s="35"/>
      <c r="M153" s="36"/>
      <c r="N153" s="38"/>
      <c r="Q153" s="76">
        <f t="shared" si="73"/>
        <v>372000</v>
      </c>
      <c r="R153" s="80">
        <f t="shared" si="74"/>
        <v>0</v>
      </c>
      <c r="S153" s="81"/>
      <c r="T153" s="81"/>
      <c r="U153" s="81"/>
    </row>
    <row r="154" spans="1:21" ht="15" outlineLevel="7" x14ac:dyDescent="0.25">
      <c r="A154" s="101">
        <f t="shared" si="75"/>
        <v>144</v>
      </c>
      <c r="B154" s="98" t="s">
        <v>120</v>
      </c>
      <c r="C154" s="99" t="s">
        <v>784</v>
      </c>
      <c r="D154" s="99" t="s">
        <v>314</v>
      </c>
      <c r="E154" s="98"/>
      <c r="F154" s="99" t="s">
        <v>121</v>
      </c>
      <c r="G154" s="98"/>
      <c r="H154" s="100">
        <f>H152</f>
        <v>124000</v>
      </c>
      <c r="I154" s="100">
        <f t="shared" ref="I154:J154" si="82">I152</f>
        <v>124000</v>
      </c>
      <c r="J154" s="100">
        <f t="shared" si="82"/>
        <v>124000</v>
      </c>
      <c r="K154" s="35"/>
      <c r="L154" s="35"/>
      <c r="M154" s="36"/>
      <c r="N154" s="38"/>
      <c r="Q154" s="76">
        <f t="shared" si="73"/>
        <v>372000</v>
      </c>
      <c r="R154" s="80">
        <f t="shared" si="74"/>
        <v>0</v>
      </c>
      <c r="S154" s="81"/>
      <c r="T154" s="81"/>
      <c r="U154" s="81"/>
    </row>
    <row r="155" spans="1:21" ht="105" outlineLevel="4" x14ac:dyDescent="0.25">
      <c r="A155" s="101">
        <f t="shared" si="75"/>
        <v>145</v>
      </c>
      <c r="B155" s="98" t="s">
        <v>636</v>
      </c>
      <c r="C155" s="99" t="s">
        <v>785</v>
      </c>
      <c r="D155" s="99" t="s">
        <v>224</v>
      </c>
      <c r="E155" s="98" t="s">
        <v>235</v>
      </c>
      <c r="F155" s="99"/>
      <c r="G155" s="98" t="s">
        <v>260</v>
      </c>
      <c r="H155" s="100">
        <f>H157</f>
        <v>70000</v>
      </c>
      <c r="I155" s="105">
        <f>I157</f>
        <v>70000</v>
      </c>
      <c r="J155" s="105">
        <f>J157</f>
        <v>70000</v>
      </c>
      <c r="K155" s="35"/>
      <c r="L155" s="35"/>
      <c r="M155" s="36"/>
      <c r="N155" s="37"/>
      <c r="Q155" s="76">
        <f t="shared" si="73"/>
        <v>210000</v>
      </c>
      <c r="R155" s="80">
        <f t="shared" si="74"/>
        <v>0</v>
      </c>
      <c r="S155" s="81"/>
      <c r="T155" s="81"/>
      <c r="U155" s="81"/>
    </row>
    <row r="156" spans="1:21" ht="45" outlineLevel="5" x14ac:dyDescent="0.25">
      <c r="A156" s="101">
        <f t="shared" si="75"/>
        <v>146</v>
      </c>
      <c r="B156" s="98" t="s">
        <v>896</v>
      </c>
      <c r="C156" s="99" t="s">
        <v>785</v>
      </c>
      <c r="D156" s="99" t="s">
        <v>423</v>
      </c>
      <c r="E156" s="98" t="s">
        <v>235</v>
      </c>
      <c r="F156" s="99"/>
      <c r="G156" s="98" t="s">
        <v>260</v>
      </c>
      <c r="H156" s="100">
        <f>H157</f>
        <v>70000</v>
      </c>
      <c r="I156" s="100">
        <f>I157</f>
        <v>70000</v>
      </c>
      <c r="J156" s="100">
        <f>J157</f>
        <v>70000</v>
      </c>
      <c r="K156" s="35"/>
      <c r="L156" s="35"/>
      <c r="M156" s="36"/>
      <c r="N156" s="37"/>
      <c r="Q156" s="76">
        <f t="shared" si="73"/>
        <v>210000</v>
      </c>
      <c r="R156" s="80">
        <f t="shared" si="74"/>
        <v>0</v>
      </c>
      <c r="S156" s="81"/>
      <c r="T156" s="81"/>
      <c r="U156" s="81"/>
    </row>
    <row r="157" spans="1:21" ht="45" outlineLevel="6" x14ac:dyDescent="0.25">
      <c r="A157" s="101">
        <f t="shared" si="75"/>
        <v>147</v>
      </c>
      <c r="B157" s="98" t="s">
        <v>897</v>
      </c>
      <c r="C157" s="99" t="s">
        <v>785</v>
      </c>
      <c r="D157" s="99" t="s">
        <v>476</v>
      </c>
      <c r="E157" s="98" t="s">
        <v>235</v>
      </c>
      <c r="F157" s="99"/>
      <c r="G157" s="98" t="s">
        <v>260</v>
      </c>
      <c r="H157" s="100">
        <f>SUM(K157:N157)</f>
        <v>70000</v>
      </c>
      <c r="I157" s="106">
        <v>70000</v>
      </c>
      <c r="J157" s="106">
        <v>70000</v>
      </c>
      <c r="K157" s="35">
        <v>70000</v>
      </c>
      <c r="L157" s="35"/>
      <c r="M157" s="36"/>
      <c r="N157" s="38"/>
      <c r="Q157" s="76">
        <f t="shared" si="73"/>
        <v>210000</v>
      </c>
      <c r="R157" s="80">
        <f t="shared" si="74"/>
        <v>0</v>
      </c>
      <c r="S157" s="81"/>
      <c r="T157" s="81"/>
      <c r="U157" s="81"/>
    </row>
    <row r="158" spans="1:21" ht="15" outlineLevel="6" x14ac:dyDescent="0.25">
      <c r="A158" s="101">
        <f t="shared" si="75"/>
        <v>148</v>
      </c>
      <c r="B158" s="98" t="s">
        <v>99</v>
      </c>
      <c r="C158" s="99" t="s">
        <v>785</v>
      </c>
      <c r="D158" s="99" t="s">
        <v>476</v>
      </c>
      <c r="E158" s="98"/>
      <c r="F158" s="99" t="s">
        <v>100</v>
      </c>
      <c r="G158" s="98"/>
      <c r="H158" s="100">
        <f>H157</f>
        <v>70000</v>
      </c>
      <c r="I158" s="100">
        <f t="shared" ref="I158:J158" si="83">I157</f>
        <v>70000</v>
      </c>
      <c r="J158" s="100">
        <f t="shared" si="83"/>
        <v>70000</v>
      </c>
      <c r="K158" s="35"/>
      <c r="L158" s="35"/>
      <c r="M158" s="36"/>
      <c r="N158" s="38"/>
      <c r="Q158" s="76">
        <f t="shared" si="73"/>
        <v>210000</v>
      </c>
      <c r="R158" s="80">
        <f t="shared" si="74"/>
        <v>0</v>
      </c>
      <c r="S158" s="81"/>
      <c r="T158" s="81"/>
      <c r="U158" s="81"/>
    </row>
    <row r="159" spans="1:21" ht="15" outlineLevel="6" x14ac:dyDescent="0.25">
      <c r="A159" s="101">
        <f t="shared" si="75"/>
        <v>149</v>
      </c>
      <c r="B159" s="98" t="s">
        <v>120</v>
      </c>
      <c r="C159" s="99" t="s">
        <v>785</v>
      </c>
      <c r="D159" s="99" t="s">
        <v>476</v>
      </c>
      <c r="E159" s="98"/>
      <c r="F159" s="99" t="s">
        <v>121</v>
      </c>
      <c r="G159" s="98"/>
      <c r="H159" s="100">
        <f>H157</f>
        <v>70000</v>
      </c>
      <c r="I159" s="100">
        <f t="shared" ref="I159:J159" si="84">I157</f>
        <v>70000</v>
      </c>
      <c r="J159" s="100">
        <f t="shared" si="84"/>
        <v>70000</v>
      </c>
      <c r="K159" s="35"/>
      <c r="L159" s="35"/>
      <c r="M159" s="36"/>
      <c r="N159" s="38"/>
      <c r="Q159" s="76">
        <f t="shared" si="73"/>
        <v>210000</v>
      </c>
      <c r="R159" s="80">
        <f t="shared" si="74"/>
        <v>0</v>
      </c>
      <c r="S159" s="81"/>
      <c r="T159" s="81"/>
      <c r="U159" s="81"/>
    </row>
    <row r="160" spans="1:21" ht="45" outlineLevel="6" x14ac:dyDescent="0.2">
      <c r="A160" s="101">
        <f t="shared" si="75"/>
        <v>150</v>
      </c>
      <c r="B160" s="98" t="s">
        <v>439</v>
      </c>
      <c r="C160" s="99" t="s">
        <v>786</v>
      </c>
      <c r="D160" s="99" t="s">
        <v>224</v>
      </c>
      <c r="E160" s="98" t="s">
        <v>40</v>
      </c>
      <c r="F160" s="99"/>
      <c r="G160" s="98" t="s">
        <v>226</v>
      </c>
      <c r="H160" s="100">
        <f>H161+H167++H173+H179</f>
        <v>22530300</v>
      </c>
      <c r="I160" s="100">
        <f t="shared" ref="I160:J160" si="85">I161+I167++I173+I179</f>
        <v>22530300</v>
      </c>
      <c r="J160" s="100">
        <f t="shared" si="85"/>
        <v>22530300</v>
      </c>
      <c r="K160" s="35">
        <f>SUM(K161:K188)</f>
        <v>761100</v>
      </c>
      <c r="L160" s="35">
        <f t="shared" ref="L160:U160" si="86">SUM(L161:L188)</f>
        <v>0</v>
      </c>
      <c r="M160" s="35">
        <f t="shared" si="86"/>
        <v>0</v>
      </c>
      <c r="N160" s="35">
        <f t="shared" si="86"/>
        <v>21769200</v>
      </c>
      <c r="O160" s="35">
        <f t="shared" si="86"/>
        <v>21769200</v>
      </c>
      <c r="P160" s="35">
        <f t="shared" si="86"/>
        <v>21769200</v>
      </c>
      <c r="Q160" s="76">
        <f t="shared" si="73"/>
        <v>67590900</v>
      </c>
      <c r="R160" s="35">
        <f t="shared" si="86"/>
        <v>300000</v>
      </c>
      <c r="S160" s="35">
        <f t="shared" si="86"/>
        <v>100000</v>
      </c>
      <c r="T160" s="35">
        <f t="shared" si="86"/>
        <v>100000</v>
      </c>
      <c r="U160" s="35">
        <f t="shared" si="86"/>
        <v>100000</v>
      </c>
    </row>
    <row r="161" spans="1:21" ht="90" outlineLevel="6" x14ac:dyDescent="0.25">
      <c r="A161" s="101">
        <f t="shared" si="75"/>
        <v>151</v>
      </c>
      <c r="B161" s="98" t="s">
        <v>441</v>
      </c>
      <c r="C161" s="99" t="s">
        <v>787</v>
      </c>
      <c r="D161" s="99" t="s">
        <v>224</v>
      </c>
      <c r="E161" s="98" t="s">
        <v>40</v>
      </c>
      <c r="F161" s="99"/>
      <c r="G161" s="98" t="s">
        <v>226</v>
      </c>
      <c r="H161" s="100">
        <f>H162</f>
        <v>761100</v>
      </c>
      <c r="I161" s="105">
        <f>I162</f>
        <v>761100</v>
      </c>
      <c r="J161" s="105">
        <f>J162</f>
        <v>761100</v>
      </c>
      <c r="K161" s="35"/>
      <c r="L161" s="35"/>
      <c r="M161" s="36"/>
      <c r="N161" s="37"/>
      <c r="Q161" s="76">
        <f t="shared" si="73"/>
        <v>2283300</v>
      </c>
      <c r="R161" s="80">
        <f t="shared" si="74"/>
        <v>0</v>
      </c>
      <c r="S161" s="81"/>
      <c r="T161" s="81"/>
      <c r="U161" s="81"/>
    </row>
    <row r="162" spans="1:21" ht="105" outlineLevel="6" x14ac:dyDescent="0.25">
      <c r="A162" s="101">
        <f t="shared" si="75"/>
        <v>152</v>
      </c>
      <c r="B162" s="98" t="s">
        <v>443</v>
      </c>
      <c r="C162" s="99" t="s">
        <v>788</v>
      </c>
      <c r="D162" s="99" t="s">
        <v>224</v>
      </c>
      <c r="E162" s="98" t="s">
        <v>40</v>
      </c>
      <c r="F162" s="99"/>
      <c r="G162" s="98" t="s">
        <v>226</v>
      </c>
      <c r="H162" s="100">
        <f>H164</f>
        <v>761100</v>
      </c>
      <c r="I162" s="105">
        <f>I164</f>
        <v>761100</v>
      </c>
      <c r="J162" s="105">
        <f>J164</f>
        <v>761100</v>
      </c>
      <c r="K162" s="35"/>
      <c r="L162" s="35"/>
      <c r="M162" s="36"/>
      <c r="N162" s="37"/>
      <c r="Q162" s="76">
        <f t="shared" si="73"/>
        <v>2283300</v>
      </c>
      <c r="R162" s="80">
        <f t="shared" si="74"/>
        <v>0</v>
      </c>
      <c r="S162" s="81"/>
      <c r="T162" s="81"/>
      <c r="U162" s="81"/>
    </row>
    <row r="163" spans="1:21" ht="30" outlineLevel="7" x14ac:dyDescent="0.25">
      <c r="A163" s="101">
        <f t="shared" si="75"/>
        <v>153</v>
      </c>
      <c r="B163" s="98" t="s">
        <v>898</v>
      </c>
      <c r="C163" s="99" t="s">
        <v>788</v>
      </c>
      <c r="D163" s="99" t="s">
        <v>554</v>
      </c>
      <c r="E163" s="98" t="s">
        <v>40</v>
      </c>
      <c r="F163" s="99"/>
      <c r="G163" s="98" t="s">
        <v>226</v>
      </c>
      <c r="H163" s="100">
        <f>H164</f>
        <v>761100</v>
      </c>
      <c r="I163" s="104">
        <f>I164</f>
        <v>761100</v>
      </c>
      <c r="J163" s="100">
        <f>J164</f>
        <v>761100</v>
      </c>
      <c r="K163" s="35"/>
      <c r="L163" s="35"/>
      <c r="M163" s="36"/>
      <c r="N163" s="37"/>
      <c r="Q163" s="76">
        <f t="shared" si="73"/>
        <v>2283300</v>
      </c>
      <c r="R163" s="80">
        <f t="shared" si="74"/>
        <v>0</v>
      </c>
      <c r="S163" s="81"/>
      <c r="T163" s="81"/>
      <c r="U163" s="81"/>
    </row>
    <row r="164" spans="1:21" s="49" customFormat="1" ht="30" outlineLevel="4" x14ac:dyDescent="0.25">
      <c r="A164" s="101">
        <f t="shared" si="75"/>
        <v>154</v>
      </c>
      <c r="B164" s="98" t="s">
        <v>907</v>
      </c>
      <c r="C164" s="99" t="s">
        <v>788</v>
      </c>
      <c r="D164" s="99" t="s">
        <v>565</v>
      </c>
      <c r="E164" s="98" t="s">
        <v>40</v>
      </c>
      <c r="F164" s="99"/>
      <c r="G164" s="98" t="s">
        <v>226</v>
      </c>
      <c r="H164" s="100">
        <f>SUM(K164:N164)</f>
        <v>761100</v>
      </c>
      <c r="I164" s="106">
        <v>761100</v>
      </c>
      <c r="J164" s="106">
        <v>761100</v>
      </c>
      <c r="K164" s="35">
        <v>761100</v>
      </c>
      <c r="L164" s="35"/>
      <c r="M164" s="36"/>
      <c r="N164" s="38"/>
      <c r="O164" s="36"/>
      <c r="P164" s="36"/>
      <c r="Q164" s="76">
        <f t="shared" si="73"/>
        <v>2283300</v>
      </c>
      <c r="R164" s="80">
        <f t="shared" si="74"/>
        <v>0</v>
      </c>
      <c r="S164" s="82"/>
      <c r="T164" s="82"/>
      <c r="U164" s="82"/>
    </row>
    <row r="165" spans="1:21" s="49" customFormat="1" ht="15" outlineLevel="4" x14ac:dyDescent="0.25">
      <c r="A165" s="101">
        <f t="shared" si="75"/>
        <v>155</v>
      </c>
      <c r="B165" s="98" t="s">
        <v>155</v>
      </c>
      <c r="C165" s="99" t="s">
        <v>788</v>
      </c>
      <c r="D165" s="99" t="s">
        <v>565</v>
      </c>
      <c r="E165" s="98"/>
      <c r="F165" s="99" t="s">
        <v>156</v>
      </c>
      <c r="G165" s="98"/>
      <c r="H165" s="100">
        <f>H164</f>
        <v>761100</v>
      </c>
      <c r="I165" s="100">
        <f t="shared" ref="I165:J165" si="87">I164</f>
        <v>761100</v>
      </c>
      <c r="J165" s="100">
        <f t="shared" si="87"/>
        <v>761100</v>
      </c>
      <c r="K165" s="35"/>
      <c r="L165" s="35"/>
      <c r="M165" s="36"/>
      <c r="N165" s="38"/>
      <c r="O165" s="36"/>
      <c r="P165" s="36"/>
      <c r="Q165" s="76">
        <f t="shared" si="73"/>
        <v>2283300</v>
      </c>
      <c r="R165" s="80">
        <f t="shared" si="74"/>
        <v>0</v>
      </c>
      <c r="S165" s="82"/>
      <c r="T165" s="82"/>
      <c r="U165" s="82"/>
    </row>
    <row r="166" spans="1:21" s="49" customFormat="1" ht="15" outlineLevel="4" x14ac:dyDescent="0.25">
      <c r="A166" s="101">
        <f t="shared" si="75"/>
        <v>156</v>
      </c>
      <c r="B166" s="98" t="s">
        <v>158</v>
      </c>
      <c r="C166" s="99" t="s">
        <v>788</v>
      </c>
      <c r="D166" s="99" t="s">
        <v>565</v>
      </c>
      <c r="E166" s="98"/>
      <c r="F166" s="99" t="s">
        <v>159</v>
      </c>
      <c r="G166" s="98"/>
      <c r="H166" s="100">
        <f>H164</f>
        <v>761100</v>
      </c>
      <c r="I166" s="100">
        <f t="shared" ref="I166:J166" si="88">I164</f>
        <v>761100</v>
      </c>
      <c r="J166" s="100">
        <f t="shared" si="88"/>
        <v>761100</v>
      </c>
      <c r="K166" s="35"/>
      <c r="L166" s="35"/>
      <c r="M166" s="36"/>
      <c r="N166" s="38"/>
      <c r="O166" s="36"/>
      <c r="P166" s="36"/>
      <c r="Q166" s="76">
        <f t="shared" si="73"/>
        <v>2283300</v>
      </c>
      <c r="R166" s="80">
        <f t="shared" si="74"/>
        <v>0</v>
      </c>
      <c r="S166" s="82"/>
      <c r="T166" s="82"/>
      <c r="U166" s="82"/>
    </row>
    <row r="167" spans="1:21" s="49" customFormat="1" ht="60" outlineLevel="5" x14ac:dyDescent="0.25">
      <c r="A167" s="101">
        <f t="shared" si="75"/>
        <v>157</v>
      </c>
      <c r="B167" s="98" t="s">
        <v>526</v>
      </c>
      <c r="C167" s="99" t="s">
        <v>789</v>
      </c>
      <c r="D167" s="99"/>
      <c r="E167" s="98" t="s">
        <v>40</v>
      </c>
      <c r="F167" s="99"/>
      <c r="G167" s="98" t="s">
        <v>258</v>
      </c>
      <c r="H167" s="100">
        <f>H168</f>
        <v>145900</v>
      </c>
      <c r="I167" s="100">
        <f>I168</f>
        <v>145900</v>
      </c>
      <c r="J167" s="100">
        <f>J168</f>
        <v>145900</v>
      </c>
      <c r="K167" s="35"/>
      <c r="L167" s="35"/>
      <c r="M167" s="36"/>
      <c r="N167" s="38"/>
      <c r="O167" s="36"/>
      <c r="P167" s="36"/>
      <c r="Q167" s="76">
        <f t="shared" si="73"/>
        <v>437700</v>
      </c>
      <c r="R167" s="80">
        <f t="shared" si="74"/>
        <v>0</v>
      </c>
      <c r="S167" s="82"/>
      <c r="T167" s="82"/>
      <c r="U167" s="82"/>
    </row>
    <row r="168" spans="1:21" s="49" customFormat="1" ht="195" outlineLevel="6" x14ac:dyDescent="0.25">
      <c r="A168" s="101">
        <f t="shared" si="75"/>
        <v>158</v>
      </c>
      <c r="B168" s="102" t="s">
        <v>959</v>
      </c>
      <c r="C168" s="99" t="s">
        <v>790</v>
      </c>
      <c r="D168" s="99"/>
      <c r="E168" s="98" t="s">
        <v>40</v>
      </c>
      <c r="F168" s="99"/>
      <c r="G168" s="98" t="s">
        <v>258</v>
      </c>
      <c r="H168" s="100">
        <f>H170</f>
        <v>145900</v>
      </c>
      <c r="I168" s="100">
        <f>I170</f>
        <v>145900</v>
      </c>
      <c r="J168" s="100">
        <f>J170</f>
        <v>145900</v>
      </c>
      <c r="K168" s="35"/>
      <c r="L168" s="35"/>
      <c r="M168" s="36"/>
      <c r="N168" s="38"/>
      <c r="O168" s="36"/>
      <c r="P168" s="36"/>
      <c r="Q168" s="76">
        <f t="shared" si="73"/>
        <v>437700</v>
      </c>
      <c r="R168" s="80">
        <f t="shared" si="74"/>
        <v>0</v>
      </c>
      <c r="S168" s="82"/>
      <c r="T168" s="82"/>
      <c r="U168" s="82"/>
    </row>
    <row r="169" spans="1:21" s="49" customFormat="1" ht="45" outlineLevel="6" x14ac:dyDescent="0.25">
      <c r="A169" s="101">
        <f t="shared" si="75"/>
        <v>159</v>
      </c>
      <c r="B169" s="98" t="s">
        <v>896</v>
      </c>
      <c r="C169" s="99" t="s">
        <v>790</v>
      </c>
      <c r="D169" s="99" t="s">
        <v>423</v>
      </c>
      <c r="E169" s="98" t="s">
        <v>40</v>
      </c>
      <c r="F169" s="99"/>
      <c r="G169" s="98" t="s">
        <v>258</v>
      </c>
      <c r="H169" s="100">
        <f>H170</f>
        <v>145900</v>
      </c>
      <c r="I169" s="100">
        <f>I170</f>
        <v>145900</v>
      </c>
      <c r="J169" s="100">
        <f>J170</f>
        <v>145900</v>
      </c>
      <c r="K169" s="35"/>
      <c r="L169" s="35"/>
      <c r="M169" s="36"/>
      <c r="N169" s="38"/>
      <c r="O169" s="36"/>
      <c r="P169" s="36"/>
      <c r="Q169" s="76">
        <f t="shared" si="73"/>
        <v>437700</v>
      </c>
      <c r="R169" s="80">
        <f t="shared" si="74"/>
        <v>0</v>
      </c>
      <c r="S169" s="82"/>
      <c r="T169" s="82"/>
      <c r="U169" s="82"/>
    </row>
    <row r="170" spans="1:21" s="49" customFormat="1" ht="45" outlineLevel="7" x14ac:dyDescent="0.25">
      <c r="A170" s="101">
        <f t="shared" si="75"/>
        <v>160</v>
      </c>
      <c r="B170" s="98" t="s">
        <v>897</v>
      </c>
      <c r="C170" s="99" t="s">
        <v>790</v>
      </c>
      <c r="D170" s="99" t="s">
        <v>476</v>
      </c>
      <c r="E170" s="98" t="s">
        <v>40</v>
      </c>
      <c r="F170" s="99"/>
      <c r="G170" s="98" t="s">
        <v>258</v>
      </c>
      <c r="H170" s="100">
        <f>SUM(K170:N170)</f>
        <v>145900</v>
      </c>
      <c r="I170" s="107">
        <v>145900</v>
      </c>
      <c r="J170" s="106">
        <v>145900</v>
      </c>
      <c r="K170" s="35"/>
      <c r="L170" s="35"/>
      <c r="M170" s="36"/>
      <c r="N170" s="38">
        <v>145900</v>
      </c>
      <c r="O170" s="36">
        <v>145900</v>
      </c>
      <c r="P170" s="36">
        <v>145900</v>
      </c>
      <c r="Q170" s="76">
        <f t="shared" si="73"/>
        <v>437700</v>
      </c>
      <c r="R170" s="80">
        <f t="shared" si="74"/>
        <v>0</v>
      </c>
      <c r="S170" s="82"/>
      <c r="T170" s="82"/>
      <c r="U170" s="82"/>
    </row>
    <row r="171" spans="1:21" s="49" customFormat="1" ht="15" outlineLevel="7" x14ac:dyDescent="0.25">
      <c r="A171" s="101">
        <f t="shared" si="75"/>
        <v>161</v>
      </c>
      <c r="B171" s="98" t="s">
        <v>155</v>
      </c>
      <c r="C171" s="99" t="s">
        <v>790</v>
      </c>
      <c r="D171" s="99" t="s">
        <v>476</v>
      </c>
      <c r="E171" s="98"/>
      <c r="F171" s="99" t="s">
        <v>156</v>
      </c>
      <c r="G171" s="98"/>
      <c r="H171" s="100">
        <f>H170</f>
        <v>145900</v>
      </c>
      <c r="I171" s="100">
        <f t="shared" ref="I171:J171" si="89">I170</f>
        <v>145900</v>
      </c>
      <c r="J171" s="100">
        <f t="shared" si="89"/>
        <v>145900</v>
      </c>
      <c r="K171" s="35"/>
      <c r="L171" s="35"/>
      <c r="M171" s="36"/>
      <c r="N171" s="38"/>
      <c r="O171" s="36"/>
      <c r="P171" s="36"/>
      <c r="Q171" s="76">
        <f t="shared" si="73"/>
        <v>437700</v>
      </c>
      <c r="R171" s="80">
        <f t="shared" si="74"/>
        <v>0</v>
      </c>
      <c r="S171" s="82"/>
      <c r="T171" s="82"/>
      <c r="U171" s="82"/>
    </row>
    <row r="172" spans="1:21" s="49" customFormat="1" ht="15" outlineLevel="7" x14ac:dyDescent="0.25">
      <c r="A172" s="101">
        <f t="shared" si="75"/>
        <v>162</v>
      </c>
      <c r="B172" s="98" t="s">
        <v>164</v>
      </c>
      <c r="C172" s="99" t="s">
        <v>790</v>
      </c>
      <c r="D172" s="99" t="s">
        <v>476</v>
      </c>
      <c r="E172" s="98"/>
      <c r="F172" s="99" t="s">
        <v>165</v>
      </c>
      <c r="G172" s="98"/>
      <c r="H172" s="100">
        <f>H170</f>
        <v>145900</v>
      </c>
      <c r="I172" s="100">
        <f t="shared" ref="I172:J172" si="90">I170</f>
        <v>145900</v>
      </c>
      <c r="J172" s="100">
        <f t="shared" si="90"/>
        <v>145900</v>
      </c>
      <c r="K172" s="35"/>
      <c r="L172" s="35"/>
      <c r="M172" s="36"/>
      <c r="N172" s="38"/>
      <c r="O172" s="36"/>
      <c r="P172" s="36"/>
      <c r="Q172" s="76">
        <f t="shared" si="73"/>
        <v>437700</v>
      </c>
      <c r="R172" s="80">
        <f t="shared" si="74"/>
        <v>0</v>
      </c>
      <c r="S172" s="82"/>
      <c r="T172" s="82"/>
      <c r="U172" s="82"/>
    </row>
    <row r="173" spans="1:21" ht="75" outlineLevel="4" x14ac:dyDescent="0.2">
      <c r="A173" s="101">
        <f t="shared" si="75"/>
        <v>163</v>
      </c>
      <c r="B173" s="98" t="s">
        <v>519</v>
      </c>
      <c r="C173" s="99" t="s">
        <v>791</v>
      </c>
      <c r="D173" s="99" t="s">
        <v>224</v>
      </c>
      <c r="E173" s="98" t="s">
        <v>40</v>
      </c>
      <c r="F173" s="99"/>
      <c r="G173" s="98" t="s">
        <v>338</v>
      </c>
      <c r="H173" s="100">
        <f>H174</f>
        <v>16137300</v>
      </c>
      <c r="I173" s="105">
        <f>I174</f>
        <v>16137300</v>
      </c>
      <c r="J173" s="105">
        <f>J174</f>
        <v>16137300</v>
      </c>
      <c r="K173" s="35"/>
      <c r="L173" s="35"/>
      <c r="M173" s="36"/>
      <c r="N173" s="37"/>
      <c r="Q173" s="76">
        <f t="shared" si="73"/>
        <v>48411900</v>
      </c>
      <c r="R173" s="80">
        <f t="shared" si="74"/>
        <v>300000</v>
      </c>
      <c r="S173" s="80">
        <v>100000</v>
      </c>
      <c r="T173" s="80">
        <v>100000</v>
      </c>
      <c r="U173" s="80">
        <v>100000</v>
      </c>
    </row>
    <row r="174" spans="1:21" ht="210" outlineLevel="5" x14ac:dyDescent="0.25">
      <c r="A174" s="101">
        <f t="shared" si="75"/>
        <v>164</v>
      </c>
      <c r="B174" s="103" t="s">
        <v>958</v>
      </c>
      <c r="C174" s="99" t="s">
        <v>792</v>
      </c>
      <c r="D174" s="99" t="s">
        <v>224</v>
      </c>
      <c r="E174" s="98" t="s">
        <v>40</v>
      </c>
      <c r="F174" s="99"/>
      <c r="G174" s="98" t="s">
        <v>338</v>
      </c>
      <c r="H174" s="100">
        <f>H176</f>
        <v>16137300</v>
      </c>
      <c r="I174" s="105">
        <f>I176</f>
        <v>16137300</v>
      </c>
      <c r="J174" s="105">
        <f>J176</f>
        <v>16137300</v>
      </c>
      <c r="K174" s="35"/>
      <c r="L174" s="35"/>
      <c r="M174" s="36"/>
      <c r="N174" s="37"/>
      <c r="Q174" s="76">
        <f t="shared" si="73"/>
        <v>48411900</v>
      </c>
      <c r="R174" s="80">
        <f t="shared" si="74"/>
        <v>0</v>
      </c>
      <c r="S174" s="81"/>
      <c r="T174" s="81"/>
      <c r="U174" s="81"/>
    </row>
    <row r="175" spans="1:21" ht="45" outlineLevel="6" x14ac:dyDescent="0.25">
      <c r="A175" s="101">
        <f t="shared" si="75"/>
        <v>165</v>
      </c>
      <c r="B175" s="103" t="s">
        <v>903</v>
      </c>
      <c r="C175" s="99" t="s">
        <v>792</v>
      </c>
      <c r="D175" s="99" t="s">
        <v>742</v>
      </c>
      <c r="E175" s="98" t="s">
        <v>40</v>
      </c>
      <c r="F175" s="99"/>
      <c r="G175" s="98" t="s">
        <v>338</v>
      </c>
      <c r="H175" s="100">
        <f>H176</f>
        <v>16137300</v>
      </c>
      <c r="I175" s="100">
        <f>I176</f>
        <v>16137300</v>
      </c>
      <c r="J175" s="100">
        <f>J176</f>
        <v>16137300</v>
      </c>
      <c r="K175" s="35"/>
      <c r="L175" s="35"/>
      <c r="M175" s="36"/>
      <c r="N175" s="37"/>
      <c r="Q175" s="76">
        <f t="shared" si="73"/>
        <v>48411900</v>
      </c>
      <c r="R175" s="80">
        <f t="shared" si="74"/>
        <v>0</v>
      </c>
      <c r="S175" s="81"/>
      <c r="T175" s="81"/>
      <c r="U175" s="81"/>
    </row>
    <row r="176" spans="1:21" ht="15" outlineLevel="6" x14ac:dyDescent="0.25">
      <c r="A176" s="101">
        <f t="shared" si="75"/>
        <v>166</v>
      </c>
      <c r="B176" s="98" t="s">
        <v>906</v>
      </c>
      <c r="C176" s="99" t="s">
        <v>792</v>
      </c>
      <c r="D176" s="99" t="s">
        <v>743</v>
      </c>
      <c r="E176" s="98" t="s">
        <v>40</v>
      </c>
      <c r="F176" s="99"/>
      <c r="G176" s="98" t="s">
        <v>338</v>
      </c>
      <c r="H176" s="100">
        <f>SUM(K176:N176)</f>
        <v>16137300</v>
      </c>
      <c r="I176" s="106">
        <v>16137300</v>
      </c>
      <c r="J176" s="106">
        <v>16137300</v>
      </c>
      <c r="K176" s="35"/>
      <c r="L176" s="35"/>
      <c r="M176" s="36"/>
      <c r="N176" s="38">
        <v>16137300</v>
      </c>
      <c r="O176" s="36">
        <v>16137300</v>
      </c>
      <c r="P176" s="36">
        <v>16137300</v>
      </c>
      <c r="Q176" s="76">
        <f t="shared" si="73"/>
        <v>48411900</v>
      </c>
      <c r="R176" s="80">
        <f t="shared" si="74"/>
        <v>0</v>
      </c>
      <c r="S176" s="81"/>
      <c r="T176" s="81"/>
      <c r="U176" s="81"/>
    </row>
    <row r="177" spans="1:21" ht="15" outlineLevel="6" x14ac:dyDescent="0.25">
      <c r="A177" s="101">
        <f t="shared" si="75"/>
        <v>167</v>
      </c>
      <c r="B177" s="98" t="s">
        <v>155</v>
      </c>
      <c r="C177" s="99" t="s">
        <v>792</v>
      </c>
      <c r="D177" s="99" t="s">
        <v>743</v>
      </c>
      <c r="E177" s="98"/>
      <c r="F177" s="99" t="s">
        <v>156</v>
      </c>
      <c r="G177" s="98"/>
      <c r="H177" s="100">
        <f>H176</f>
        <v>16137300</v>
      </c>
      <c r="I177" s="100">
        <f t="shared" ref="I177:J177" si="91">I176</f>
        <v>16137300</v>
      </c>
      <c r="J177" s="100">
        <f t="shared" si="91"/>
        <v>16137300</v>
      </c>
      <c r="K177" s="35"/>
      <c r="L177" s="35"/>
      <c r="M177" s="36"/>
      <c r="N177" s="38"/>
      <c r="Q177" s="76">
        <f t="shared" si="73"/>
        <v>48411900</v>
      </c>
      <c r="R177" s="80">
        <f t="shared" si="74"/>
        <v>0</v>
      </c>
      <c r="S177" s="81"/>
      <c r="T177" s="81"/>
      <c r="U177" s="81"/>
    </row>
    <row r="178" spans="1:21" ht="15" outlineLevel="6" x14ac:dyDescent="0.25">
      <c r="A178" s="101">
        <f t="shared" si="75"/>
        <v>168</v>
      </c>
      <c r="B178" s="98" t="s">
        <v>161</v>
      </c>
      <c r="C178" s="99" t="s">
        <v>792</v>
      </c>
      <c r="D178" s="99" t="s">
        <v>743</v>
      </c>
      <c r="E178" s="98"/>
      <c r="F178" s="99" t="s">
        <v>162</v>
      </c>
      <c r="G178" s="98"/>
      <c r="H178" s="100">
        <f>H176</f>
        <v>16137300</v>
      </c>
      <c r="I178" s="100">
        <f t="shared" ref="I178:J178" si="92">I176</f>
        <v>16137300</v>
      </c>
      <c r="J178" s="100">
        <f t="shared" si="92"/>
        <v>16137300</v>
      </c>
      <c r="K178" s="35"/>
      <c r="L178" s="35"/>
      <c r="M178" s="36"/>
      <c r="N178" s="38"/>
      <c r="Q178" s="76">
        <f t="shared" si="73"/>
        <v>48411900</v>
      </c>
      <c r="R178" s="80">
        <f t="shared" si="74"/>
        <v>0</v>
      </c>
      <c r="S178" s="81"/>
      <c r="T178" s="81"/>
      <c r="U178" s="81"/>
    </row>
    <row r="179" spans="1:21" ht="135" outlineLevel="7" x14ac:dyDescent="0.25">
      <c r="A179" s="101">
        <f t="shared" si="75"/>
        <v>169</v>
      </c>
      <c r="B179" s="102" t="s">
        <v>983</v>
      </c>
      <c r="C179" s="99" t="s">
        <v>793</v>
      </c>
      <c r="D179" s="99" t="s">
        <v>224</v>
      </c>
      <c r="E179" s="98" t="s">
        <v>40</v>
      </c>
      <c r="F179" s="99"/>
      <c r="G179" s="98" t="s">
        <v>530</v>
      </c>
      <c r="H179" s="100">
        <f>H180</f>
        <v>5486000</v>
      </c>
      <c r="I179" s="108">
        <f>I180</f>
        <v>5486000</v>
      </c>
      <c r="J179" s="105">
        <f>J180</f>
        <v>5486000</v>
      </c>
      <c r="K179" s="35"/>
      <c r="L179" s="35"/>
      <c r="M179" s="36"/>
      <c r="N179" s="37"/>
      <c r="Q179" s="76">
        <f t="shared" si="73"/>
        <v>16458000</v>
      </c>
      <c r="R179" s="80">
        <f t="shared" si="74"/>
        <v>0</v>
      </c>
      <c r="S179" s="81"/>
      <c r="T179" s="81"/>
      <c r="U179" s="81"/>
    </row>
    <row r="180" spans="1:21" ht="330" outlineLevel="6" x14ac:dyDescent="0.25">
      <c r="A180" s="101">
        <f t="shared" si="75"/>
        <v>170</v>
      </c>
      <c r="B180" s="103" t="s">
        <v>984</v>
      </c>
      <c r="C180" s="99" t="s">
        <v>794</v>
      </c>
      <c r="D180" s="99" t="s">
        <v>224</v>
      </c>
      <c r="E180" s="98" t="s">
        <v>40</v>
      </c>
      <c r="F180" s="99"/>
      <c r="G180" s="98" t="s">
        <v>530</v>
      </c>
      <c r="H180" s="100">
        <f>H182+H186</f>
        <v>5486000</v>
      </c>
      <c r="I180" s="100">
        <f>I182+I186</f>
        <v>5486000</v>
      </c>
      <c r="J180" s="100">
        <f>J182+J186</f>
        <v>5486000</v>
      </c>
      <c r="K180" s="35"/>
      <c r="L180" s="35"/>
      <c r="M180" s="36"/>
      <c r="N180" s="37"/>
      <c r="Q180" s="76">
        <f t="shared" si="73"/>
        <v>16458000</v>
      </c>
      <c r="R180" s="80">
        <f t="shared" si="74"/>
        <v>0</v>
      </c>
      <c r="S180" s="81"/>
      <c r="T180" s="81"/>
      <c r="U180" s="81"/>
    </row>
    <row r="181" spans="1:21" ht="90" outlineLevel="6" x14ac:dyDescent="0.25">
      <c r="A181" s="101">
        <f t="shared" si="75"/>
        <v>171</v>
      </c>
      <c r="B181" s="103" t="s">
        <v>894</v>
      </c>
      <c r="C181" s="99" t="s">
        <v>794</v>
      </c>
      <c r="D181" s="99" t="s">
        <v>299</v>
      </c>
      <c r="E181" s="98" t="s">
        <v>40</v>
      </c>
      <c r="F181" s="99"/>
      <c r="G181" s="98" t="s">
        <v>530</v>
      </c>
      <c r="H181" s="100">
        <f>H182</f>
        <v>4482100</v>
      </c>
      <c r="I181" s="100">
        <f>I182</f>
        <v>4482100</v>
      </c>
      <c r="J181" s="100">
        <f>J182</f>
        <v>4482100</v>
      </c>
      <c r="K181" s="35"/>
      <c r="L181" s="35"/>
      <c r="M181" s="36"/>
      <c r="N181" s="37"/>
      <c r="Q181" s="76">
        <f t="shared" si="73"/>
        <v>13446300</v>
      </c>
      <c r="R181" s="80">
        <f t="shared" si="74"/>
        <v>0</v>
      </c>
      <c r="S181" s="81"/>
      <c r="T181" s="81"/>
      <c r="U181" s="81"/>
    </row>
    <row r="182" spans="1:21" ht="30" outlineLevel="7" x14ac:dyDescent="0.25">
      <c r="A182" s="101">
        <f t="shared" si="75"/>
        <v>172</v>
      </c>
      <c r="B182" s="98" t="s">
        <v>895</v>
      </c>
      <c r="C182" s="99" t="s">
        <v>794</v>
      </c>
      <c r="D182" s="99" t="s">
        <v>324</v>
      </c>
      <c r="E182" s="98" t="s">
        <v>40</v>
      </c>
      <c r="F182" s="99"/>
      <c r="G182" s="98" t="s">
        <v>530</v>
      </c>
      <c r="H182" s="100">
        <f>SUM(K182:N182)</f>
        <v>4482100</v>
      </c>
      <c r="I182" s="107">
        <v>4482100</v>
      </c>
      <c r="J182" s="106">
        <v>4482100</v>
      </c>
      <c r="K182" s="35"/>
      <c r="L182" s="35"/>
      <c r="M182" s="36"/>
      <c r="N182" s="38">
        <v>4482100</v>
      </c>
      <c r="Q182" s="76">
        <f t="shared" si="73"/>
        <v>13446300</v>
      </c>
      <c r="R182" s="80">
        <f t="shared" si="74"/>
        <v>0</v>
      </c>
      <c r="S182" s="81"/>
      <c r="T182" s="81"/>
      <c r="U182" s="81"/>
    </row>
    <row r="183" spans="1:21" ht="15" outlineLevel="7" x14ac:dyDescent="0.25">
      <c r="A183" s="101">
        <f t="shared" si="75"/>
        <v>173</v>
      </c>
      <c r="B183" s="98" t="s">
        <v>155</v>
      </c>
      <c r="C183" s="99" t="s">
        <v>794</v>
      </c>
      <c r="D183" s="99" t="s">
        <v>324</v>
      </c>
      <c r="E183" s="98"/>
      <c r="F183" s="99" t="s">
        <v>156</v>
      </c>
      <c r="G183" s="98"/>
      <c r="H183" s="100">
        <f>H182</f>
        <v>4482100</v>
      </c>
      <c r="I183" s="100">
        <f t="shared" ref="I183:J183" si="93">I182</f>
        <v>4482100</v>
      </c>
      <c r="J183" s="100">
        <f t="shared" si="93"/>
        <v>4482100</v>
      </c>
      <c r="K183" s="35"/>
      <c r="L183" s="35"/>
      <c r="M183" s="36"/>
      <c r="N183" s="38"/>
      <c r="Q183" s="76">
        <f t="shared" si="73"/>
        <v>13446300</v>
      </c>
      <c r="R183" s="80">
        <f t="shared" si="74"/>
        <v>0</v>
      </c>
      <c r="S183" s="81"/>
      <c r="T183" s="81"/>
      <c r="U183" s="81"/>
    </row>
    <row r="184" spans="1:21" ht="30" outlineLevel="7" x14ac:dyDescent="0.25">
      <c r="A184" s="101">
        <f t="shared" si="75"/>
        <v>174</v>
      </c>
      <c r="B184" s="98" t="s">
        <v>170</v>
      </c>
      <c r="C184" s="99" t="s">
        <v>794</v>
      </c>
      <c r="D184" s="99" t="s">
        <v>324</v>
      </c>
      <c r="E184" s="98"/>
      <c r="F184" s="99" t="s">
        <v>171</v>
      </c>
      <c r="G184" s="98"/>
      <c r="H184" s="100">
        <f>H182</f>
        <v>4482100</v>
      </c>
      <c r="I184" s="100">
        <f t="shared" ref="I184:J184" si="94">I182</f>
        <v>4482100</v>
      </c>
      <c r="J184" s="100">
        <f t="shared" si="94"/>
        <v>4482100</v>
      </c>
      <c r="K184" s="35"/>
      <c r="L184" s="35"/>
      <c r="M184" s="36"/>
      <c r="N184" s="38"/>
      <c r="Q184" s="76">
        <f t="shared" si="73"/>
        <v>13446300</v>
      </c>
      <c r="R184" s="80">
        <f t="shared" si="74"/>
        <v>0</v>
      </c>
      <c r="S184" s="81"/>
      <c r="T184" s="81"/>
      <c r="U184" s="81"/>
    </row>
    <row r="185" spans="1:21" ht="45" outlineLevel="4" x14ac:dyDescent="0.25">
      <c r="A185" s="101">
        <f t="shared" si="75"/>
        <v>175</v>
      </c>
      <c r="B185" s="98" t="s">
        <v>896</v>
      </c>
      <c r="C185" s="99" t="s">
        <v>794</v>
      </c>
      <c r="D185" s="99" t="s">
        <v>423</v>
      </c>
      <c r="E185" s="98" t="s">
        <v>40</v>
      </c>
      <c r="F185" s="99"/>
      <c r="G185" s="98" t="s">
        <v>530</v>
      </c>
      <c r="H185" s="100">
        <f>H186</f>
        <v>1003900</v>
      </c>
      <c r="I185" s="100">
        <f>I186</f>
        <v>1003900</v>
      </c>
      <c r="J185" s="100">
        <f>J186</f>
        <v>1003900</v>
      </c>
      <c r="K185" s="35"/>
      <c r="L185" s="35"/>
      <c r="M185" s="36"/>
      <c r="N185" s="38"/>
      <c r="Q185" s="76">
        <f t="shared" si="73"/>
        <v>3011700</v>
      </c>
      <c r="R185" s="80">
        <f t="shared" si="74"/>
        <v>0</v>
      </c>
      <c r="S185" s="81"/>
      <c r="T185" s="81"/>
      <c r="U185" s="81"/>
    </row>
    <row r="186" spans="1:21" ht="45" outlineLevel="5" x14ac:dyDescent="0.25">
      <c r="A186" s="101">
        <f t="shared" si="75"/>
        <v>176</v>
      </c>
      <c r="B186" s="98" t="s">
        <v>897</v>
      </c>
      <c r="C186" s="99" t="s">
        <v>794</v>
      </c>
      <c r="D186" s="99" t="s">
        <v>476</v>
      </c>
      <c r="E186" s="98" t="s">
        <v>40</v>
      </c>
      <c r="F186" s="99"/>
      <c r="G186" s="98" t="s">
        <v>530</v>
      </c>
      <c r="H186" s="100">
        <f>SUM(K186:N186)</f>
        <v>1003900</v>
      </c>
      <c r="I186" s="106">
        <v>1003900</v>
      </c>
      <c r="J186" s="106">
        <v>1003900</v>
      </c>
      <c r="K186" s="35"/>
      <c r="L186" s="35"/>
      <c r="M186" s="36"/>
      <c r="N186" s="38">
        <v>1003900</v>
      </c>
      <c r="O186" s="36">
        <v>5486000</v>
      </c>
      <c r="P186" s="36">
        <v>5486000</v>
      </c>
      <c r="Q186" s="76">
        <f t="shared" si="73"/>
        <v>3011700</v>
      </c>
      <c r="R186" s="80">
        <f t="shared" si="74"/>
        <v>0</v>
      </c>
      <c r="S186" s="81"/>
      <c r="T186" s="81"/>
      <c r="U186" s="81"/>
    </row>
    <row r="187" spans="1:21" ht="15" outlineLevel="5" x14ac:dyDescent="0.25">
      <c r="A187" s="101">
        <f t="shared" si="75"/>
        <v>177</v>
      </c>
      <c r="B187" s="98" t="s">
        <v>155</v>
      </c>
      <c r="C187" s="99" t="s">
        <v>794</v>
      </c>
      <c r="D187" s="99" t="s">
        <v>476</v>
      </c>
      <c r="E187" s="98"/>
      <c r="F187" s="99" t="s">
        <v>156</v>
      </c>
      <c r="G187" s="98"/>
      <c r="H187" s="100">
        <f>H186</f>
        <v>1003900</v>
      </c>
      <c r="I187" s="100">
        <f t="shared" ref="I187:J187" si="95">I186</f>
        <v>1003900</v>
      </c>
      <c r="J187" s="100">
        <f t="shared" si="95"/>
        <v>1003900</v>
      </c>
      <c r="K187" s="35"/>
      <c r="L187" s="35"/>
      <c r="M187" s="36"/>
      <c r="N187" s="38"/>
      <c r="Q187" s="76">
        <f t="shared" si="73"/>
        <v>3011700</v>
      </c>
      <c r="R187" s="80">
        <f t="shared" si="74"/>
        <v>0</v>
      </c>
      <c r="S187" s="81"/>
      <c r="T187" s="81"/>
      <c r="U187" s="81"/>
    </row>
    <row r="188" spans="1:21" ht="30" outlineLevel="5" x14ac:dyDescent="0.25">
      <c r="A188" s="101">
        <f t="shared" si="75"/>
        <v>178</v>
      </c>
      <c r="B188" s="98" t="s">
        <v>170</v>
      </c>
      <c r="C188" s="99" t="s">
        <v>794</v>
      </c>
      <c r="D188" s="99" t="s">
        <v>476</v>
      </c>
      <c r="E188" s="98"/>
      <c r="F188" s="99" t="s">
        <v>171</v>
      </c>
      <c r="G188" s="98"/>
      <c r="H188" s="100">
        <f>H186</f>
        <v>1003900</v>
      </c>
      <c r="I188" s="100">
        <f t="shared" ref="I188:J188" si="96">I186</f>
        <v>1003900</v>
      </c>
      <c r="J188" s="100">
        <f t="shared" si="96"/>
        <v>1003900</v>
      </c>
      <c r="K188" s="35"/>
      <c r="L188" s="35"/>
      <c r="M188" s="36"/>
      <c r="N188" s="38"/>
      <c r="Q188" s="76">
        <f t="shared" si="73"/>
        <v>3011700</v>
      </c>
      <c r="R188" s="80">
        <f t="shared" si="74"/>
        <v>0</v>
      </c>
      <c r="S188" s="81"/>
      <c r="T188" s="81"/>
      <c r="U188" s="81"/>
    </row>
    <row r="189" spans="1:21" ht="60" outlineLevel="6" x14ac:dyDescent="0.2">
      <c r="A189" s="101">
        <f t="shared" si="75"/>
        <v>179</v>
      </c>
      <c r="B189" s="98" t="s">
        <v>699</v>
      </c>
      <c r="C189" s="99" t="s">
        <v>795</v>
      </c>
      <c r="D189" s="99" t="s">
        <v>224</v>
      </c>
      <c r="E189" s="98" t="s">
        <v>234</v>
      </c>
      <c r="F189" s="99"/>
      <c r="G189" s="98" t="s">
        <v>338</v>
      </c>
      <c r="H189" s="100" t="e">
        <f>#REF!+H190+H204</f>
        <v>#REF!</v>
      </c>
      <c r="I189" s="100">
        <f>I190+I204</f>
        <v>34947100</v>
      </c>
      <c r="J189" s="100">
        <f>J190+J204</f>
        <v>34947100</v>
      </c>
      <c r="K189" s="35">
        <f t="shared" ref="K189:P189" si="97">SUM(K190:K209)</f>
        <v>6422000</v>
      </c>
      <c r="L189" s="35">
        <f t="shared" si="97"/>
        <v>0</v>
      </c>
      <c r="M189" s="35">
        <f t="shared" si="97"/>
        <v>0</v>
      </c>
      <c r="N189" s="35">
        <f t="shared" si="97"/>
        <v>28936100</v>
      </c>
      <c r="O189" s="35">
        <f t="shared" si="97"/>
        <v>28936100</v>
      </c>
      <c r="P189" s="35">
        <f t="shared" si="97"/>
        <v>28936100</v>
      </c>
      <c r="Q189" s="76" t="e">
        <f t="shared" si="73"/>
        <v>#REF!</v>
      </c>
      <c r="R189" s="35">
        <f>SUM(R190:R209)</f>
        <v>0</v>
      </c>
      <c r="S189" s="35">
        <f>SUM(S190:S209)</f>
        <v>0</v>
      </c>
      <c r="T189" s="35">
        <f>SUM(T190:T209)</f>
        <v>0</v>
      </c>
      <c r="U189" s="35">
        <f>SUM(U190:U209)</f>
        <v>0</v>
      </c>
    </row>
    <row r="190" spans="1:21" ht="90" outlineLevel="4" x14ac:dyDescent="0.25">
      <c r="A190" s="101">
        <f t="shared" si="75"/>
        <v>180</v>
      </c>
      <c r="B190" s="98" t="s">
        <v>737</v>
      </c>
      <c r="C190" s="99" t="s">
        <v>798</v>
      </c>
      <c r="D190" s="99" t="s">
        <v>224</v>
      </c>
      <c r="E190" s="98" t="s">
        <v>234</v>
      </c>
      <c r="F190" s="99"/>
      <c r="G190" s="98" t="s">
        <v>234</v>
      </c>
      <c r="H190" s="100">
        <f>H191</f>
        <v>6422000</v>
      </c>
      <c r="I190" s="105">
        <f>I191</f>
        <v>6011000</v>
      </c>
      <c r="J190" s="105">
        <f>J191</f>
        <v>6011000</v>
      </c>
      <c r="K190" s="35"/>
      <c r="L190" s="35"/>
      <c r="M190" s="36"/>
      <c r="N190" s="37"/>
      <c r="Q190" s="76">
        <f t="shared" si="73"/>
        <v>18444000</v>
      </c>
      <c r="R190" s="80">
        <f t="shared" si="74"/>
        <v>0</v>
      </c>
      <c r="S190" s="81"/>
      <c r="T190" s="81"/>
      <c r="U190" s="81"/>
    </row>
    <row r="191" spans="1:21" ht="120" outlineLevel="5" x14ac:dyDescent="0.25">
      <c r="A191" s="101">
        <f t="shared" si="75"/>
        <v>181</v>
      </c>
      <c r="B191" s="103" t="s">
        <v>738</v>
      </c>
      <c r="C191" s="99" t="s">
        <v>799</v>
      </c>
      <c r="D191" s="99" t="s">
        <v>224</v>
      </c>
      <c r="E191" s="98" t="s">
        <v>234</v>
      </c>
      <c r="F191" s="99"/>
      <c r="G191" s="98" t="s">
        <v>234</v>
      </c>
      <c r="H191" s="100">
        <f>H193+H197+H201</f>
        <v>6422000</v>
      </c>
      <c r="I191" s="100">
        <f>I193+I197+I201</f>
        <v>6011000</v>
      </c>
      <c r="J191" s="100">
        <f>J193+J197+J201</f>
        <v>6011000</v>
      </c>
      <c r="K191" s="35"/>
      <c r="L191" s="35"/>
      <c r="M191" s="36"/>
      <c r="N191" s="37"/>
      <c r="Q191" s="76">
        <f t="shared" si="73"/>
        <v>18444000</v>
      </c>
      <c r="R191" s="80">
        <f t="shared" si="74"/>
        <v>0</v>
      </c>
      <c r="S191" s="81"/>
      <c r="T191" s="81"/>
      <c r="U191" s="81"/>
    </row>
    <row r="192" spans="1:21" ht="90" outlineLevel="6" x14ac:dyDescent="0.25">
      <c r="A192" s="101">
        <f t="shared" si="75"/>
        <v>182</v>
      </c>
      <c r="B192" s="103" t="s">
        <v>894</v>
      </c>
      <c r="C192" s="99" t="s">
        <v>799</v>
      </c>
      <c r="D192" s="99" t="s">
        <v>299</v>
      </c>
      <c r="E192" s="98" t="s">
        <v>234</v>
      </c>
      <c r="F192" s="99"/>
      <c r="G192" s="98" t="s">
        <v>234</v>
      </c>
      <c r="H192" s="100">
        <f>H193</f>
        <v>5039000</v>
      </c>
      <c r="I192" s="100">
        <f>I193</f>
        <v>5039000</v>
      </c>
      <c r="J192" s="100">
        <f>J193</f>
        <v>5039000</v>
      </c>
      <c r="K192" s="35"/>
      <c r="L192" s="35"/>
      <c r="M192" s="36"/>
      <c r="N192" s="37"/>
      <c r="Q192" s="76">
        <f t="shared" si="73"/>
        <v>15117000</v>
      </c>
      <c r="R192" s="80">
        <f t="shared" si="74"/>
        <v>0</v>
      </c>
      <c r="S192" s="81"/>
      <c r="T192" s="81"/>
      <c r="U192" s="81"/>
    </row>
    <row r="193" spans="1:21" ht="30" outlineLevel="6" x14ac:dyDescent="0.25">
      <c r="A193" s="101">
        <f t="shared" si="75"/>
        <v>183</v>
      </c>
      <c r="B193" s="98" t="s">
        <v>904</v>
      </c>
      <c r="C193" s="99" t="s">
        <v>799</v>
      </c>
      <c r="D193" s="99" t="s">
        <v>314</v>
      </c>
      <c r="E193" s="98" t="s">
        <v>234</v>
      </c>
      <c r="F193" s="99"/>
      <c r="G193" s="98" t="s">
        <v>234</v>
      </c>
      <c r="H193" s="100">
        <f>SUM(K193:N193)</f>
        <v>5039000</v>
      </c>
      <c r="I193" s="106">
        <v>5039000</v>
      </c>
      <c r="J193" s="106">
        <v>5039000</v>
      </c>
      <c r="K193" s="35">
        <v>5039000</v>
      </c>
      <c r="L193" s="35"/>
      <c r="M193" s="36"/>
      <c r="N193" s="38"/>
      <c r="Q193" s="76">
        <f t="shared" si="73"/>
        <v>15117000</v>
      </c>
      <c r="R193" s="80">
        <f t="shared" si="74"/>
        <v>0</v>
      </c>
      <c r="S193" s="81"/>
      <c r="T193" s="81"/>
      <c r="U193" s="81"/>
    </row>
    <row r="194" spans="1:21" ht="30" outlineLevel="6" x14ac:dyDescent="0.25">
      <c r="A194" s="101">
        <f t="shared" si="75"/>
        <v>184</v>
      </c>
      <c r="B194" s="98" t="s">
        <v>84</v>
      </c>
      <c r="C194" s="99" t="s">
        <v>799</v>
      </c>
      <c r="D194" s="99" t="s">
        <v>314</v>
      </c>
      <c r="E194" s="98"/>
      <c r="F194" s="99" t="s">
        <v>85</v>
      </c>
      <c r="G194" s="98"/>
      <c r="H194" s="100">
        <f>H193</f>
        <v>5039000</v>
      </c>
      <c r="I194" s="100">
        <f t="shared" ref="I194:J194" si="98">I193</f>
        <v>5039000</v>
      </c>
      <c r="J194" s="100">
        <f t="shared" si="98"/>
        <v>5039000</v>
      </c>
      <c r="K194" s="35"/>
      <c r="L194" s="35"/>
      <c r="M194" s="36"/>
      <c r="N194" s="38"/>
      <c r="Q194" s="76">
        <f t="shared" si="73"/>
        <v>15117000</v>
      </c>
      <c r="R194" s="80">
        <f t="shared" si="74"/>
        <v>0</v>
      </c>
      <c r="S194" s="81"/>
      <c r="T194" s="81"/>
      <c r="U194" s="81"/>
    </row>
    <row r="195" spans="1:21" ht="30" outlineLevel="6" x14ac:dyDescent="0.25">
      <c r="A195" s="101">
        <f t="shared" si="75"/>
        <v>185</v>
      </c>
      <c r="B195" s="98" t="s">
        <v>96</v>
      </c>
      <c r="C195" s="99" t="s">
        <v>799</v>
      </c>
      <c r="D195" s="99" t="s">
        <v>314</v>
      </c>
      <c r="E195" s="98"/>
      <c r="F195" s="99" t="s">
        <v>97</v>
      </c>
      <c r="G195" s="98"/>
      <c r="H195" s="100">
        <f>H193</f>
        <v>5039000</v>
      </c>
      <c r="I195" s="100">
        <f t="shared" ref="I195:J195" si="99">I193</f>
        <v>5039000</v>
      </c>
      <c r="J195" s="100">
        <f t="shared" si="99"/>
        <v>5039000</v>
      </c>
      <c r="K195" s="35"/>
      <c r="L195" s="35"/>
      <c r="M195" s="36"/>
      <c r="N195" s="38"/>
      <c r="Q195" s="76">
        <f t="shared" si="73"/>
        <v>15117000</v>
      </c>
      <c r="R195" s="80">
        <f t="shared" si="74"/>
        <v>0</v>
      </c>
      <c r="S195" s="81"/>
      <c r="T195" s="81"/>
      <c r="U195" s="81"/>
    </row>
    <row r="196" spans="1:21" ht="45" outlineLevel="7" x14ac:dyDescent="0.25">
      <c r="A196" s="101">
        <f t="shared" si="75"/>
        <v>186</v>
      </c>
      <c r="B196" s="98" t="s">
        <v>896</v>
      </c>
      <c r="C196" s="99" t="s">
        <v>799</v>
      </c>
      <c r="D196" s="99" t="s">
        <v>423</v>
      </c>
      <c r="E196" s="98" t="s">
        <v>234</v>
      </c>
      <c r="F196" s="99"/>
      <c r="G196" s="98" t="s">
        <v>234</v>
      </c>
      <c r="H196" s="100">
        <f>H197</f>
        <v>860000</v>
      </c>
      <c r="I196" s="104">
        <f>I197</f>
        <v>860000</v>
      </c>
      <c r="J196" s="100">
        <f>J197</f>
        <v>860000</v>
      </c>
      <c r="K196" s="35"/>
      <c r="L196" s="35"/>
      <c r="M196" s="36"/>
      <c r="N196" s="38"/>
      <c r="Q196" s="76">
        <f t="shared" si="73"/>
        <v>2580000</v>
      </c>
      <c r="R196" s="80">
        <f t="shared" si="74"/>
        <v>0</v>
      </c>
      <c r="S196" s="81"/>
      <c r="T196" s="81"/>
      <c r="U196" s="81"/>
    </row>
    <row r="197" spans="1:21" ht="45" outlineLevel="6" x14ac:dyDescent="0.25">
      <c r="A197" s="101">
        <f t="shared" si="75"/>
        <v>187</v>
      </c>
      <c r="B197" s="98" t="s">
        <v>897</v>
      </c>
      <c r="C197" s="99" t="s">
        <v>799</v>
      </c>
      <c r="D197" s="99" t="s">
        <v>476</v>
      </c>
      <c r="E197" s="98" t="s">
        <v>234</v>
      </c>
      <c r="F197" s="99"/>
      <c r="G197" s="98" t="s">
        <v>234</v>
      </c>
      <c r="H197" s="100">
        <f>SUM(K197:N197)</f>
        <v>860000</v>
      </c>
      <c r="I197" s="106">
        <v>860000</v>
      </c>
      <c r="J197" s="106">
        <v>860000</v>
      </c>
      <c r="K197" s="35">
        <v>860000</v>
      </c>
      <c r="L197" s="35"/>
      <c r="M197" s="36"/>
      <c r="N197" s="38"/>
      <c r="Q197" s="76">
        <f t="shared" si="73"/>
        <v>2580000</v>
      </c>
      <c r="R197" s="80">
        <f t="shared" si="74"/>
        <v>0</v>
      </c>
      <c r="S197" s="81"/>
      <c r="T197" s="81"/>
      <c r="U197" s="81"/>
    </row>
    <row r="198" spans="1:21" ht="30" outlineLevel="6" x14ac:dyDescent="0.25">
      <c r="A198" s="101">
        <f t="shared" si="75"/>
        <v>188</v>
      </c>
      <c r="B198" s="98" t="s">
        <v>84</v>
      </c>
      <c r="C198" s="99" t="s">
        <v>799</v>
      </c>
      <c r="D198" s="99" t="s">
        <v>476</v>
      </c>
      <c r="E198" s="98"/>
      <c r="F198" s="99" t="s">
        <v>85</v>
      </c>
      <c r="G198" s="98"/>
      <c r="H198" s="100">
        <f>H197</f>
        <v>860000</v>
      </c>
      <c r="I198" s="100">
        <f t="shared" ref="I198:J198" si="100">I197</f>
        <v>860000</v>
      </c>
      <c r="J198" s="100">
        <f t="shared" si="100"/>
        <v>860000</v>
      </c>
      <c r="K198" s="35"/>
      <c r="L198" s="35"/>
      <c r="M198" s="36"/>
      <c r="N198" s="38"/>
      <c r="Q198" s="76">
        <f t="shared" ref="Q198:Q266" si="101">H198+I198+J198</f>
        <v>2580000</v>
      </c>
      <c r="R198" s="80">
        <f t="shared" ref="R198:R266" si="102">SUM(S198:U198)</f>
        <v>0</v>
      </c>
      <c r="S198" s="81"/>
      <c r="T198" s="81"/>
      <c r="U198" s="81"/>
    </row>
    <row r="199" spans="1:21" ht="30" outlineLevel="6" x14ac:dyDescent="0.25">
      <c r="A199" s="101">
        <f t="shared" si="75"/>
        <v>189</v>
      </c>
      <c r="B199" s="98" t="s">
        <v>96</v>
      </c>
      <c r="C199" s="99" t="s">
        <v>799</v>
      </c>
      <c r="D199" s="99" t="s">
        <v>476</v>
      </c>
      <c r="E199" s="98"/>
      <c r="F199" s="99" t="s">
        <v>97</v>
      </c>
      <c r="G199" s="98"/>
      <c r="H199" s="100">
        <f>H197</f>
        <v>860000</v>
      </c>
      <c r="I199" s="100">
        <f t="shared" ref="I199:J199" si="103">I197</f>
        <v>860000</v>
      </c>
      <c r="J199" s="100">
        <f t="shared" si="103"/>
        <v>860000</v>
      </c>
      <c r="K199" s="35"/>
      <c r="L199" s="35"/>
      <c r="M199" s="36"/>
      <c r="N199" s="38"/>
      <c r="Q199" s="76">
        <f t="shared" si="101"/>
        <v>2580000</v>
      </c>
      <c r="R199" s="80">
        <f t="shared" si="102"/>
        <v>0</v>
      </c>
      <c r="S199" s="81"/>
      <c r="T199" s="81"/>
      <c r="U199" s="81"/>
    </row>
    <row r="200" spans="1:21" ht="15" outlineLevel="6" x14ac:dyDescent="0.25">
      <c r="A200" s="101">
        <f t="shared" si="75"/>
        <v>190</v>
      </c>
      <c r="B200" s="98" t="s">
        <v>899</v>
      </c>
      <c r="C200" s="99" t="s">
        <v>799</v>
      </c>
      <c r="D200" s="99" t="s">
        <v>900</v>
      </c>
      <c r="E200" s="98" t="s">
        <v>234</v>
      </c>
      <c r="F200" s="99"/>
      <c r="G200" s="98" t="s">
        <v>234</v>
      </c>
      <c r="H200" s="100">
        <f>H201</f>
        <v>523000</v>
      </c>
      <c r="I200" s="100">
        <f>I201</f>
        <v>112000</v>
      </c>
      <c r="J200" s="100">
        <f>J201</f>
        <v>112000</v>
      </c>
      <c r="K200" s="35"/>
      <c r="L200" s="35"/>
      <c r="M200" s="36"/>
      <c r="N200" s="38"/>
      <c r="Q200" s="76">
        <f t="shared" si="101"/>
        <v>747000</v>
      </c>
      <c r="R200" s="80">
        <f t="shared" si="102"/>
        <v>0</v>
      </c>
      <c r="S200" s="81"/>
      <c r="T200" s="81"/>
      <c r="U200" s="81"/>
    </row>
    <row r="201" spans="1:21" ht="15" outlineLevel="7" x14ac:dyDescent="0.25">
      <c r="A201" s="101">
        <f t="shared" si="75"/>
        <v>191</v>
      </c>
      <c r="B201" s="98" t="s">
        <v>901</v>
      </c>
      <c r="C201" s="99" t="s">
        <v>799</v>
      </c>
      <c r="D201" s="99" t="s">
        <v>902</v>
      </c>
      <c r="E201" s="98" t="s">
        <v>234</v>
      </c>
      <c r="F201" s="99"/>
      <c r="G201" s="98" t="s">
        <v>234</v>
      </c>
      <c r="H201" s="100">
        <f>SUM(K201:N201)</f>
        <v>523000</v>
      </c>
      <c r="I201" s="107">
        <v>112000</v>
      </c>
      <c r="J201" s="106">
        <v>112000</v>
      </c>
      <c r="K201" s="35">
        <v>523000</v>
      </c>
      <c r="L201" s="35"/>
      <c r="M201" s="36"/>
      <c r="N201" s="38"/>
      <c r="Q201" s="76">
        <f t="shared" si="101"/>
        <v>747000</v>
      </c>
      <c r="R201" s="80">
        <f t="shared" si="102"/>
        <v>0</v>
      </c>
      <c r="S201" s="81"/>
      <c r="T201" s="81"/>
      <c r="U201" s="81"/>
    </row>
    <row r="202" spans="1:21" ht="30" outlineLevel="7" x14ac:dyDescent="0.25">
      <c r="A202" s="101">
        <f t="shared" si="75"/>
        <v>192</v>
      </c>
      <c r="B202" s="98" t="s">
        <v>84</v>
      </c>
      <c r="C202" s="99" t="s">
        <v>799</v>
      </c>
      <c r="D202" s="99" t="s">
        <v>902</v>
      </c>
      <c r="E202" s="98"/>
      <c r="F202" s="99" t="s">
        <v>85</v>
      </c>
      <c r="G202" s="98"/>
      <c r="H202" s="100">
        <f>H201</f>
        <v>523000</v>
      </c>
      <c r="I202" s="100">
        <f t="shared" ref="I202:J202" si="104">I201</f>
        <v>112000</v>
      </c>
      <c r="J202" s="100">
        <f t="shared" si="104"/>
        <v>112000</v>
      </c>
      <c r="K202" s="35"/>
      <c r="L202" s="35"/>
      <c r="M202" s="36"/>
      <c r="N202" s="38"/>
      <c r="Q202" s="76">
        <f t="shared" si="101"/>
        <v>747000</v>
      </c>
      <c r="R202" s="80">
        <f t="shared" si="102"/>
        <v>0</v>
      </c>
      <c r="S202" s="81"/>
      <c r="T202" s="81"/>
      <c r="U202" s="81"/>
    </row>
    <row r="203" spans="1:21" ht="30" outlineLevel="7" x14ac:dyDescent="0.25">
      <c r="A203" s="101">
        <f t="shared" si="75"/>
        <v>193</v>
      </c>
      <c r="B203" s="98" t="s">
        <v>96</v>
      </c>
      <c r="C203" s="99" t="s">
        <v>799</v>
      </c>
      <c r="D203" s="99" t="s">
        <v>902</v>
      </c>
      <c r="E203" s="98"/>
      <c r="F203" s="99" t="s">
        <v>97</v>
      </c>
      <c r="G203" s="98"/>
      <c r="H203" s="100">
        <f>H201</f>
        <v>523000</v>
      </c>
      <c r="I203" s="100">
        <f t="shared" ref="I203:J203" si="105">I201</f>
        <v>112000</v>
      </c>
      <c r="J203" s="100">
        <f t="shared" si="105"/>
        <v>112000</v>
      </c>
      <c r="K203" s="35"/>
      <c r="L203" s="35"/>
      <c r="M203" s="36"/>
      <c r="N203" s="38"/>
      <c r="Q203" s="76">
        <f t="shared" si="101"/>
        <v>747000</v>
      </c>
      <c r="R203" s="80">
        <f t="shared" si="102"/>
        <v>0</v>
      </c>
      <c r="S203" s="81"/>
      <c r="T203" s="81"/>
      <c r="U203" s="81"/>
    </row>
    <row r="204" spans="1:21" ht="75" outlineLevel="6" x14ac:dyDescent="0.25">
      <c r="A204" s="101">
        <f t="shared" si="75"/>
        <v>194</v>
      </c>
      <c r="B204" s="98" t="s">
        <v>736</v>
      </c>
      <c r="C204" s="99" t="s">
        <v>796</v>
      </c>
      <c r="D204" s="99" t="s">
        <v>224</v>
      </c>
      <c r="E204" s="98" t="s">
        <v>234</v>
      </c>
      <c r="F204" s="99"/>
      <c r="G204" s="98" t="s">
        <v>338</v>
      </c>
      <c r="H204" s="100">
        <f>H205</f>
        <v>28936100</v>
      </c>
      <c r="I204" s="105">
        <f>I205</f>
        <v>28936100</v>
      </c>
      <c r="J204" s="105">
        <f>J205</f>
        <v>28936100</v>
      </c>
      <c r="K204" s="35"/>
      <c r="L204" s="35"/>
      <c r="M204" s="36"/>
      <c r="N204" s="37"/>
      <c r="Q204" s="76">
        <f t="shared" si="101"/>
        <v>86808300</v>
      </c>
      <c r="R204" s="80">
        <f t="shared" si="102"/>
        <v>0</v>
      </c>
      <c r="S204" s="81"/>
      <c r="T204" s="81"/>
      <c r="U204" s="81"/>
    </row>
    <row r="205" spans="1:21" ht="120" outlineLevel="6" x14ac:dyDescent="0.25">
      <c r="A205" s="101">
        <f t="shared" ref="A205:A268" si="106">A204+1</f>
        <v>195</v>
      </c>
      <c r="B205" s="103" t="s">
        <v>965</v>
      </c>
      <c r="C205" s="99" t="s">
        <v>797</v>
      </c>
      <c r="D205" s="99" t="s">
        <v>224</v>
      </c>
      <c r="E205" s="98" t="s">
        <v>234</v>
      </c>
      <c r="F205" s="99"/>
      <c r="G205" s="98" t="s">
        <v>338</v>
      </c>
      <c r="H205" s="100">
        <f>H207</f>
        <v>28936100</v>
      </c>
      <c r="I205" s="105">
        <f>I207</f>
        <v>28936100</v>
      </c>
      <c r="J205" s="105">
        <f>J207</f>
        <v>28936100</v>
      </c>
      <c r="K205" s="35"/>
      <c r="L205" s="35"/>
      <c r="M205" s="36"/>
      <c r="N205" s="37"/>
      <c r="Q205" s="76">
        <f t="shared" si="101"/>
        <v>86808300</v>
      </c>
      <c r="R205" s="80">
        <f t="shared" si="102"/>
        <v>0</v>
      </c>
      <c r="S205" s="81"/>
      <c r="T205" s="81"/>
      <c r="U205" s="81"/>
    </row>
    <row r="206" spans="1:21" ht="15" outlineLevel="7" x14ac:dyDescent="0.25">
      <c r="A206" s="101">
        <f t="shared" si="106"/>
        <v>196</v>
      </c>
      <c r="B206" s="103" t="s">
        <v>899</v>
      </c>
      <c r="C206" s="99" t="s">
        <v>797</v>
      </c>
      <c r="D206" s="99" t="s">
        <v>900</v>
      </c>
      <c r="E206" s="98" t="s">
        <v>234</v>
      </c>
      <c r="F206" s="99"/>
      <c r="G206" s="98" t="s">
        <v>338</v>
      </c>
      <c r="H206" s="100">
        <f>H207</f>
        <v>28936100</v>
      </c>
      <c r="I206" s="104">
        <f>I207</f>
        <v>28936100</v>
      </c>
      <c r="J206" s="100">
        <f>J207</f>
        <v>28936100</v>
      </c>
      <c r="K206" s="35"/>
      <c r="L206" s="35"/>
      <c r="M206" s="36"/>
      <c r="N206" s="37"/>
      <c r="Q206" s="76">
        <f t="shared" si="101"/>
        <v>86808300</v>
      </c>
      <c r="R206" s="80">
        <f t="shared" si="102"/>
        <v>0</v>
      </c>
      <c r="S206" s="81"/>
      <c r="T206" s="81"/>
      <c r="U206" s="81"/>
    </row>
    <row r="207" spans="1:21" ht="60" outlineLevel="6" x14ac:dyDescent="0.25">
      <c r="A207" s="101">
        <f t="shared" si="106"/>
        <v>197</v>
      </c>
      <c r="B207" s="98" t="s">
        <v>277</v>
      </c>
      <c r="C207" s="99" t="s">
        <v>797</v>
      </c>
      <c r="D207" s="99" t="s">
        <v>276</v>
      </c>
      <c r="E207" s="98" t="s">
        <v>234</v>
      </c>
      <c r="F207" s="99"/>
      <c r="G207" s="98" t="s">
        <v>338</v>
      </c>
      <c r="H207" s="100">
        <f>SUM(K207:N207)</f>
        <v>28936100</v>
      </c>
      <c r="I207" s="106">
        <v>28936100</v>
      </c>
      <c r="J207" s="106">
        <v>28936100</v>
      </c>
      <c r="K207" s="35"/>
      <c r="L207" s="35"/>
      <c r="M207" s="36"/>
      <c r="N207" s="38">
        <v>28936100</v>
      </c>
      <c r="O207" s="36">
        <v>28936100</v>
      </c>
      <c r="P207" s="36">
        <v>28936100</v>
      </c>
      <c r="Q207" s="76">
        <f t="shared" si="101"/>
        <v>86808300</v>
      </c>
      <c r="R207" s="80">
        <f t="shared" si="102"/>
        <v>0</v>
      </c>
      <c r="S207" s="81"/>
      <c r="T207" s="81"/>
      <c r="U207" s="81"/>
    </row>
    <row r="208" spans="1:21" ht="30" outlineLevel="6" x14ac:dyDescent="0.25">
      <c r="A208" s="101">
        <f t="shared" si="106"/>
        <v>198</v>
      </c>
      <c r="B208" s="98" t="s">
        <v>84</v>
      </c>
      <c r="C208" s="99" t="s">
        <v>797</v>
      </c>
      <c r="D208" s="99" t="s">
        <v>276</v>
      </c>
      <c r="E208" s="98"/>
      <c r="F208" s="99" t="s">
        <v>85</v>
      </c>
      <c r="G208" s="98"/>
      <c r="H208" s="100">
        <f>H207</f>
        <v>28936100</v>
      </c>
      <c r="I208" s="100">
        <f t="shared" ref="I208:J208" si="107">I207</f>
        <v>28936100</v>
      </c>
      <c r="J208" s="100">
        <f t="shared" si="107"/>
        <v>28936100</v>
      </c>
      <c r="K208" s="35"/>
      <c r="L208" s="35"/>
      <c r="M208" s="36"/>
      <c r="N208" s="38"/>
      <c r="Q208" s="76">
        <f t="shared" si="101"/>
        <v>86808300</v>
      </c>
      <c r="R208" s="80">
        <f t="shared" si="102"/>
        <v>0</v>
      </c>
      <c r="S208" s="81"/>
      <c r="T208" s="81"/>
      <c r="U208" s="81"/>
    </row>
    <row r="209" spans="1:21" ht="15" outlineLevel="6" x14ac:dyDescent="0.25">
      <c r="A209" s="101">
        <f t="shared" si="106"/>
        <v>199</v>
      </c>
      <c r="B209" s="98" t="s">
        <v>90</v>
      </c>
      <c r="C209" s="99" t="s">
        <v>797</v>
      </c>
      <c r="D209" s="99" t="s">
        <v>276</v>
      </c>
      <c r="E209" s="98"/>
      <c r="F209" s="99" t="s">
        <v>91</v>
      </c>
      <c r="G209" s="98"/>
      <c r="H209" s="100">
        <f>H207</f>
        <v>28936100</v>
      </c>
      <c r="I209" s="100">
        <f t="shared" ref="I209:J209" si="108">I207</f>
        <v>28936100</v>
      </c>
      <c r="J209" s="100">
        <f t="shared" si="108"/>
        <v>28936100</v>
      </c>
      <c r="K209" s="35"/>
      <c r="L209" s="35"/>
      <c r="M209" s="36"/>
      <c r="N209" s="38"/>
      <c r="Q209" s="76">
        <f t="shared" si="101"/>
        <v>86808300</v>
      </c>
      <c r="R209" s="80">
        <f t="shared" si="102"/>
        <v>0</v>
      </c>
      <c r="S209" s="81"/>
      <c r="T209" s="81"/>
      <c r="U209" s="81"/>
    </row>
    <row r="210" spans="1:21" ht="45" outlineLevel="6" x14ac:dyDescent="0.2">
      <c r="A210" s="101">
        <f t="shared" si="106"/>
        <v>200</v>
      </c>
      <c r="B210" s="98" t="s">
        <v>239</v>
      </c>
      <c r="C210" s="99" t="s">
        <v>800</v>
      </c>
      <c r="D210" s="99" t="s">
        <v>224</v>
      </c>
      <c r="E210" s="98" t="s">
        <v>226</v>
      </c>
      <c r="F210" s="99"/>
      <c r="G210" s="98" t="s">
        <v>51</v>
      </c>
      <c r="H210" s="100">
        <f>H211+H217</f>
        <v>1007000</v>
      </c>
      <c r="I210" s="100">
        <f t="shared" ref="I210:J210" si="109">I211+I217</f>
        <v>1007000</v>
      </c>
      <c r="J210" s="100">
        <f t="shared" si="109"/>
        <v>1007000</v>
      </c>
      <c r="K210" s="35">
        <f>SUM(K211:K222)</f>
        <v>1007000</v>
      </c>
      <c r="L210" s="35">
        <f t="shared" ref="L210:U210" si="110">SUM(L211:L222)</f>
        <v>0</v>
      </c>
      <c r="M210" s="35">
        <f t="shared" si="110"/>
        <v>0</v>
      </c>
      <c r="N210" s="35">
        <f t="shared" si="110"/>
        <v>0</v>
      </c>
      <c r="O210" s="35">
        <f t="shared" si="110"/>
        <v>0</v>
      </c>
      <c r="P210" s="35">
        <f t="shared" si="110"/>
        <v>0</v>
      </c>
      <c r="Q210" s="76">
        <f t="shared" si="101"/>
        <v>3021000</v>
      </c>
      <c r="R210" s="35">
        <f t="shared" si="110"/>
        <v>0</v>
      </c>
      <c r="S210" s="35">
        <f t="shared" si="110"/>
        <v>0</v>
      </c>
      <c r="T210" s="35">
        <f t="shared" si="110"/>
        <v>0</v>
      </c>
      <c r="U210" s="35">
        <f t="shared" si="110"/>
        <v>0</v>
      </c>
    </row>
    <row r="211" spans="1:21" ht="75" outlineLevel="6" x14ac:dyDescent="0.25">
      <c r="A211" s="101">
        <f t="shared" si="106"/>
        <v>201</v>
      </c>
      <c r="B211" s="98" t="s">
        <v>263</v>
      </c>
      <c r="C211" s="99" t="s">
        <v>803</v>
      </c>
      <c r="D211" s="99" t="s">
        <v>224</v>
      </c>
      <c r="E211" s="98" t="s">
        <v>258</v>
      </c>
      <c r="F211" s="99"/>
      <c r="G211" s="98" t="s">
        <v>260</v>
      </c>
      <c r="H211" s="100">
        <f>H212</f>
        <v>1000000</v>
      </c>
      <c r="I211" s="105">
        <f>I212</f>
        <v>1000000</v>
      </c>
      <c r="J211" s="105">
        <f>J212</f>
        <v>1000000</v>
      </c>
      <c r="K211" s="35"/>
      <c r="L211" s="35"/>
      <c r="M211" s="36"/>
      <c r="N211" s="37"/>
      <c r="Q211" s="76">
        <f t="shared" si="101"/>
        <v>3000000</v>
      </c>
      <c r="R211" s="80">
        <f t="shared" si="102"/>
        <v>0</v>
      </c>
      <c r="S211" s="81"/>
      <c r="T211" s="81"/>
      <c r="U211" s="81"/>
    </row>
    <row r="212" spans="1:21" ht="105" outlineLevel="6" x14ac:dyDescent="0.25">
      <c r="A212" s="101">
        <f t="shared" si="106"/>
        <v>202</v>
      </c>
      <c r="B212" s="103" t="s">
        <v>265</v>
      </c>
      <c r="C212" s="99" t="s">
        <v>804</v>
      </c>
      <c r="D212" s="99" t="s">
        <v>224</v>
      </c>
      <c r="E212" s="98" t="s">
        <v>258</v>
      </c>
      <c r="F212" s="99"/>
      <c r="G212" s="98" t="s">
        <v>260</v>
      </c>
      <c r="H212" s="100">
        <f>H214</f>
        <v>1000000</v>
      </c>
      <c r="I212" s="105">
        <f>I214</f>
        <v>1000000</v>
      </c>
      <c r="J212" s="105">
        <f>J214</f>
        <v>1000000</v>
      </c>
      <c r="K212" s="35"/>
      <c r="L212" s="35"/>
      <c r="M212" s="36"/>
      <c r="N212" s="37"/>
      <c r="Q212" s="76">
        <f t="shared" si="101"/>
        <v>3000000</v>
      </c>
      <c r="R212" s="80">
        <f t="shared" si="102"/>
        <v>0</v>
      </c>
      <c r="S212" s="81"/>
      <c r="T212" s="81"/>
      <c r="U212" s="81"/>
    </row>
    <row r="213" spans="1:21" ht="45" outlineLevel="7" x14ac:dyDescent="0.25">
      <c r="A213" s="101">
        <f t="shared" si="106"/>
        <v>203</v>
      </c>
      <c r="B213" s="103" t="s">
        <v>896</v>
      </c>
      <c r="C213" s="99" t="s">
        <v>804</v>
      </c>
      <c r="D213" s="99" t="s">
        <v>423</v>
      </c>
      <c r="E213" s="98" t="s">
        <v>258</v>
      </c>
      <c r="F213" s="99"/>
      <c r="G213" s="98" t="s">
        <v>260</v>
      </c>
      <c r="H213" s="100">
        <f>H214</f>
        <v>1000000</v>
      </c>
      <c r="I213" s="104">
        <f>I214</f>
        <v>1000000</v>
      </c>
      <c r="J213" s="100">
        <f>J214</f>
        <v>1000000</v>
      </c>
      <c r="K213" s="35"/>
      <c r="L213" s="35"/>
      <c r="M213" s="36"/>
      <c r="N213" s="37"/>
      <c r="Q213" s="76">
        <f t="shared" si="101"/>
        <v>3000000</v>
      </c>
      <c r="R213" s="80">
        <f t="shared" si="102"/>
        <v>0</v>
      </c>
      <c r="S213" s="81"/>
      <c r="T213" s="81"/>
      <c r="U213" s="81"/>
    </row>
    <row r="214" spans="1:21" ht="45" outlineLevel="4" x14ac:dyDescent="0.25">
      <c r="A214" s="101">
        <f t="shared" si="106"/>
        <v>204</v>
      </c>
      <c r="B214" s="98" t="s">
        <v>897</v>
      </c>
      <c r="C214" s="99" t="s">
        <v>804</v>
      </c>
      <c r="D214" s="99" t="s">
        <v>476</v>
      </c>
      <c r="E214" s="98" t="s">
        <v>258</v>
      </c>
      <c r="F214" s="99"/>
      <c r="G214" s="98" t="s">
        <v>260</v>
      </c>
      <c r="H214" s="100">
        <f>SUM(K214:N214)</f>
        <v>1000000</v>
      </c>
      <c r="I214" s="106">
        <v>1000000</v>
      </c>
      <c r="J214" s="106">
        <v>1000000</v>
      </c>
      <c r="K214" s="35">
        <v>1000000</v>
      </c>
      <c r="L214" s="35"/>
      <c r="M214" s="36"/>
      <c r="N214" s="38"/>
      <c r="Q214" s="76">
        <f t="shared" si="101"/>
        <v>3000000</v>
      </c>
      <c r="R214" s="80">
        <f t="shared" si="102"/>
        <v>0</v>
      </c>
      <c r="S214" s="81"/>
      <c r="T214" s="81"/>
      <c r="U214" s="81"/>
    </row>
    <row r="215" spans="1:21" ht="45" outlineLevel="4" x14ac:dyDescent="0.25">
      <c r="A215" s="101">
        <f t="shared" si="106"/>
        <v>205</v>
      </c>
      <c r="B215" s="98" t="s">
        <v>49</v>
      </c>
      <c r="C215" s="99" t="s">
        <v>804</v>
      </c>
      <c r="D215" s="99" t="s">
        <v>476</v>
      </c>
      <c r="E215" s="98"/>
      <c r="F215" s="99" t="s">
        <v>50</v>
      </c>
      <c r="G215" s="98"/>
      <c r="H215" s="100">
        <f>H214</f>
        <v>1000000</v>
      </c>
      <c r="I215" s="100">
        <f t="shared" ref="I215:J215" si="111">I214</f>
        <v>1000000</v>
      </c>
      <c r="J215" s="100">
        <f t="shared" si="111"/>
        <v>1000000</v>
      </c>
      <c r="K215" s="35"/>
      <c r="L215" s="35"/>
      <c r="M215" s="36"/>
      <c r="N215" s="38"/>
      <c r="Q215" s="76">
        <f t="shared" si="101"/>
        <v>3000000</v>
      </c>
      <c r="R215" s="80">
        <f t="shared" si="102"/>
        <v>0</v>
      </c>
      <c r="S215" s="81"/>
      <c r="T215" s="81"/>
      <c r="U215" s="81"/>
    </row>
    <row r="216" spans="1:21" ht="45" outlineLevel="4" x14ac:dyDescent="0.25">
      <c r="A216" s="101">
        <f t="shared" si="106"/>
        <v>206</v>
      </c>
      <c r="B216" s="98" t="s">
        <v>52</v>
      </c>
      <c r="C216" s="99" t="s">
        <v>804</v>
      </c>
      <c r="D216" s="99" t="s">
        <v>476</v>
      </c>
      <c r="E216" s="98"/>
      <c r="F216" s="99" t="s">
        <v>53</v>
      </c>
      <c r="G216" s="98"/>
      <c r="H216" s="100">
        <f>H214</f>
        <v>1000000</v>
      </c>
      <c r="I216" s="100">
        <f t="shared" ref="I216:J216" si="112">I214</f>
        <v>1000000</v>
      </c>
      <c r="J216" s="100">
        <f t="shared" si="112"/>
        <v>1000000</v>
      </c>
      <c r="K216" s="35"/>
      <c r="L216" s="35"/>
      <c r="M216" s="36"/>
      <c r="N216" s="38"/>
      <c r="Q216" s="76">
        <f t="shared" si="101"/>
        <v>3000000</v>
      </c>
      <c r="R216" s="80">
        <f t="shared" si="102"/>
        <v>0</v>
      </c>
      <c r="S216" s="81"/>
      <c r="T216" s="81"/>
      <c r="U216" s="81"/>
    </row>
    <row r="217" spans="1:21" ht="105" outlineLevel="5" x14ac:dyDescent="0.25">
      <c r="A217" s="101">
        <f t="shared" si="106"/>
        <v>207</v>
      </c>
      <c r="B217" s="103" t="s">
        <v>240</v>
      </c>
      <c r="C217" s="99" t="s">
        <v>801</v>
      </c>
      <c r="D217" s="99" t="s">
        <v>224</v>
      </c>
      <c r="E217" s="98" t="s">
        <v>226</v>
      </c>
      <c r="F217" s="99"/>
      <c r="G217" s="98" t="s">
        <v>51</v>
      </c>
      <c r="H217" s="100">
        <f>H218</f>
        <v>7000</v>
      </c>
      <c r="I217" s="105">
        <f>I218</f>
        <v>7000</v>
      </c>
      <c r="J217" s="105">
        <f>J218</f>
        <v>7000</v>
      </c>
      <c r="K217" s="35"/>
      <c r="L217" s="35"/>
      <c r="M217" s="36"/>
      <c r="N217" s="37"/>
      <c r="Q217" s="76">
        <f t="shared" si="101"/>
        <v>21000</v>
      </c>
      <c r="R217" s="80">
        <f t="shared" si="102"/>
        <v>0</v>
      </c>
      <c r="S217" s="81"/>
      <c r="T217" s="81"/>
      <c r="U217" s="81"/>
    </row>
    <row r="218" spans="1:21" ht="135" outlineLevel="6" x14ac:dyDescent="0.25">
      <c r="A218" s="101">
        <f t="shared" si="106"/>
        <v>208</v>
      </c>
      <c r="B218" s="103" t="s">
        <v>241</v>
      </c>
      <c r="C218" s="99" t="s">
        <v>802</v>
      </c>
      <c r="D218" s="99" t="s">
        <v>224</v>
      </c>
      <c r="E218" s="98" t="s">
        <v>226</v>
      </c>
      <c r="F218" s="99"/>
      <c r="G218" s="98" t="s">
        <v>51</v>
      </c>
      <c r="H218" s="100">
        <f>H220</f>
        <v>7000</v>
      </c>
      <c r="I218" s="105">
        <f>I220</f>
        <v>7000</v>
      </c>
      <c r="J218" s="105">
        <f>J220</f>
        <v>7000</v>
      </c>
      <c r="K218" s="35"/>
      <c r="L218" s="35"/>
      <c r="M218" s="36"/>
      <c r="N218" s="37"/>
      <c r="Q218" s="76">
        <f t="shared" si="101"/>
        <v>21000</v>
      </c>
      <c r="R218" s="80">
        <f t="shared" si="102"/>
        <v>0</v>
      </c>
      <c r="S218" s="81"/>
      <c r="T218" s="81"/>
      <c r="U218" s="81"/>
    </row>
    <row r="219" spans="1:21" ht="45" outlineLevel="6" x14ac:dyDescent="0.25">
      <c r="A219" s="101">
        <f t="shared" si="106"/>
        <v>209</v>
      </c>
      <c r="B219" s="103" t="s">
        <v>896</v>
      </c>
      <c r="C219" s="99" t="s">
        <v>802</v>
      </c>
      <c r="D219" s="99" t="s">
        <v>423</v>
      </c>
      <c r="E219" s="98" t="s">
        <v>226</v>
      </c>
      <c r="F219" s="99"/>
      <c r="G219" s="98" t="s">
        <v>51</v>
      </c>
      <c r="H219" s="100">
        <f>H220</f>
        <v>7000</v>
      </c>
      <c r="I219" s="100">
        <f>I220</f>
        <v>7000</v>
      </c>
      <c r="J219" s="100">
        <f>J220</f>
        <v>7000</v>
      </c>
      <c r="K219" s="35"/>
      <c r="L219" s="35"/>
      <c r="M219" s="36"/>
      <c r="N219" s="37"/>
      <c r="Q219" s="76">
        <f t="shared" si="101"/>
        <v>21000</v>
      </c>
      <c r="R219" s="80">
        <f t="shared" si="102"/>
        <v>0</v>
      </c>
      <c r="S219" s="81"/>
      <c r="T219" s="81"/>
      <c r="U219" s="81"/>
    </row>
    <row r="220" spans="1:21" ht="45" outlineLevel="7" x14ac:dyDescent="0.25">
      <c r="A220" s="101">
        <f t="shared" si="106"/>
        <v>210</v>
      </c>
      <c r="B220" s="98" t="s">
        <v>897</v>
      </c>
      <c r="C220" s="99" t="s">
        <v>802</v>
      </c>
      <c r="D220" s="99" t="s">
        <v>476</v>
      </c>
      <c r="E220" s="98" t="s">
        <v>226</v>
      </c>
      <c r="F220" s="99"/>
      <c r="G220" s="98" t="s">
        <v>51</v>
      </c>
      <c r="H220" s="100">
        <f>SUM(K220:N220)</f>
        <v>7000</v>
      </c>
      <c r="I220" s="107">
        <v>7000</v>
      </c>
      <c r="J220" s="106">
        <v>7000</v>
      </c>
      <c r="K220" s="35">
        <v>7000</v>
      </c>
      <c r="L220" s="35"/>
      <c r="M220" s="36"/>
      <c r="N220" s="38"/>
      <c r="Q220" s="76">
        <f t="shared" si="101"/>
        <v>21000</v>
      </c>
      <c r="R220" s="80">
        <f t="shared" si="102"/>
        <v>0</v>
      </c>
      <c r="S220" s="81"/>
      <c r="T220" s="81"/>
      <c r="U220" s="81"/>
    </row>
    <row r="221" spans="1:21" ht="15" outlineLevel="7" x14ac:dyDescent="0.25">
      <c r="A221" s="101">
        <f t="shared" si="106"/>
        <v>211</v>
      </c>
      <c r="B221" s="98" t="s">
        <v>18</v>
      </c>
      <c r="C221" s="99" t="s">
        <v>802</v>
      </c>
      <c r="D221" s="99" t="s">
        <v>476</v>
      </c>
      <c r="E221" s="98"/>
      <c r="F221" s="99" t="s">
        <v>19</v>
      </c>
      <c r="G221" s="98"/>
      <c r="H221" s="100">
        <f>H220</f>
        <v>7000</v>
      </c>
      <c r="I221" s="100">
        <f t="shared" ref="I221:J221" si="113">I220</f>
        <v>7000</v>
      </c>
      <c r="J221" s="100">
        <f t="shared" si="113"/>
        <v>7000</v>
      </c>
      <c r="K221" s="35"/>
      <c r="L221" s="35"/>
      <c r="M221" s="36"/>
      <c r="N221" s="38"/>
      <c r="Q221" s="76">
        <f t="shared" si="101"/>
        <v>21000</v>
      </c>
      <c r="R221" s="80">
        <f t="shared" si="102"/>
        <v>0</v>
      </c>
      <c r="S221" s="81"/>
      <c r="T221" s="81"/>
      <c r="U221" s="81"/>
    </row>
    <row r="222" spans="1:21" ht="15" outlineLevel="7" x14ac:dyDescent="0.25">
      <c r="A222" s="101">
        <f t="shared" si="106"/>
        <v>212</v>
      </c>
      <c r="B222" s="98" t="s">
        <v>38</v>
      </c>
      <c r="C222" s="99" t="s">
        <v>802</v>
      </c>
      <c r="D222" s="99" t="s">
        <v>476</v>
      </c>
      <c r="E222" s="98"/>
      <c r="F222" s="99" t="s">
        <v>39</v>
      </c>
      <c r="G222" s="98"/>
      <c r="H222" s="100">
        <f>H220</f>
        <v>7000</v>
      </c>
      <c r="I222" s="100">
        <f t="shared" ref="I222:J222" si="114">I220</f>
        <v>7000</v>
      </c>
      <c r="J222" s="100">
        <f t="shared" si="114"/>
        <v>7000</v>
      </c>
      <c r="K222" s="35"/>
      <c r="L222" s="35"/>
      <c r="M222" s="36"/>
      <c r="N222" s="38"/>
      <c r="Q222" s="76">
        <f t="shared" si="101"/>
        <v>21000</v>
      </c>
      <c r="R222" s="80">
        <f t="shared" si="102"/>
        <v>0</v>
      </c>
      <c r="S222" s="81"/>
      <c r="T222" s="81"/>
      <c r="U222" s="81"/>
    </row>
    <row r="223" spans="1:21" ht="30" outlineLevel="6" x14ac:dyDescent="0.2">
      <c r="A223" s="101">
        <f t="shared" si="106"/>
        <v>213</v>
      </c>
      <c r="B223" s="98" t="s">
        <v>331</v>
      </c>
      <c r="C223" s="99" t="s">
        <v>805</v>
      </c>
      <c r="D223" s="99" t="s">
        <v>224</v>
      </c>
      <c r="E223" s="98" t="s">
        <v>235</v>
      </c>
      <c r="F223" s="99"/>
      <c r="G223" s="98" t="s">
        <v>338</v>
      </c>
      <c r="H223" s="100">
        <f>H224+H240+H261</f>
        <v>43285100</v>
      </c>
      <c r="I223" s="100">
        <f t="shared" ref="I223:J223" si="115">I224+I240+I261</f>
        <v>43285100</v>
      </c>
      <c r="J223" s="100">
        <f t="shared" si="115"/>
        <v>43270000</v>
      </c>
      <c r="K223" s="35">
        <f>K224+K240+K261</f>
        <v>42770000</v>
      </c>
      <c r="L223" s="35">
        <f t="shared" ref="L223:U223" si="116">L224+L240+L261</f>
        <v>0</v>
      </c>
      <c r="M223" s="35">
        <f t="shared" si="116"/>
        <v>0</v>
      </c>
      <c r="N223" s="35">
        <f t="shared" si="116"/>
        <v>15100</v>
      </c>
      <c r="O223" s="35">
        <f t="shared" si="116"/>
        <v>15100</v>
      </c>
      <c r="P223" s="35">
        <f t="shared" si="116"/>
        <v>0</v>
      </c>
      <c r="Q223" s="76">
        <f t="shared" si="101"/>
        <v>129840200</v>
      </c>
      <c r="R223" s="35">
        <f t="shared" si="116"/>
        <v>3666000</v>
      </c>
      <c r="S223" s="35">
        <f t="shared" si="116"/>
        <v>1204800</v>
      </c>
      <c r="T223" s="35">
        <f t="shared" si="116"/>
        <v>1230100</v>
      </c>
      <c r="U223" s="35">
        <f t="shared" si="116"/>
        <v>1231100</v>
      </c>
    </row>
    <row r="224" spans="1:21" ht="45" outlineLevel="7" x14ac:dyDescent="0.2">
      <c r="A224" s="101">
        <f t="shared" si="106"/>
        <v>214</v>
      </c>
      <c r="B224" s="98" t="s">
        <v>333</v>
      </c>
      <c r="C224" s="99" t="s">
        <v>809</v>
      </c>
      <c r="D224" s="99" t="s">
        <v>224</v>
      </c>
      <c r="E224" s="98" t="s">
        <v>287</v>
      </c>
      <c r="F224" s="99"/>
      <c r="G224" s="98" t="s">
        <v>226</v>
      </c>
      <c r="H224" s="100">
        <f>H225+H230+H235</f>
        <v>9914000</v>
      </c>
      <c r="I224" s="100">
        <f t="shared" ref="I224:J224" si="117">I225+I230+I235</f>
        <v>9914000</v>
      </c>
      <c r="J224" s="100">
        <f t="shared" si="117"/>
        <v>9914000</v>
      </c>
      <c r="K224" s="35">
        <f>SUM(K230:K239)</f>
        <v>9414000</v>
      </c>
      <c r="L224" s="35">
        <f t="shared" ref="L224:P224" si="118">SUM(L230:L239)</f>
        <v>0</v>
      </c>
      <c r="M224" s="35">
        <f t="shared" si="118"/>
        <v>0</v>
      </c>
      <c r="N224" s="35">
        <f t="shared" si="118"/>
        <v>0</v>
      </c>
      <c r="O224" s="35">
        <f t="shared" si="118"/>
        <v>0</v>
      </c>
      <c r="P224" s="35">
        <f t="shared" si="118"/>
        <v>0</v>
      </c>
      <c r="Q224" s="76">
        <f t="shared" si="101"/>
        <v>29742000</v>
      </c>
      <c r="R224" s="35">
        <f t="shared" ref="R224" si="119">SUM(R230:R239)</f>
        <v>126000</v>
      </c>
      <c r="S224" s="35">
        <f t="shared" ref="S224" si="120">SUM(S230:S239)</f>
        <v>41000</v>
      </c>
      <c r="T224" s="35">
        <f t="shared" ref="T224" si="121">SUM(T230:T239)</f>
        <v>42000</v>
      </c>
      <c r="U224" s="35">
        <f t="shared" ref="U224" si="122">SUM(U230:U239)</f>
        <v>43000</v>
      </c>
    </row>
    <row r="225" spans="1:21" ht="105" outlineLevel="7" x14ac:dyDescent="0.2">
      <c r="A225" s="101">
        <f t="shared" si="106"/>
        <v>215</v>
      </c>
      <c r="B225" s="103" t="s">
        <v>976</v>
      </c>
      <c r="C225" s="99" t="s">
        <v>969</v>
      </c>
      <c r="D225" s="99"/>
      <c r="E225" s="98"/>
      <c r="F225" s="99"/>
      <c r="G225" s="98"/>
      <c r="H225" s="100">
        <f>H227</f>
        <v>500000</v>
      </c>
      <c r="I225" s="100">
        <f t="shared" ref="I225:J225" si="123">I227</f>
        <v>500000</v>
      </c>
      <c r="J225" s="100">
        <f t="shared" si="123"/>
        <v>500000</v>
      </c>
      <c r="K225" s="35"/>
      <c r="L225" s="35"/>
      <c r="M225" s="35"/>
      <c r="N225" s="35"/>
      <c r="O225" s="35"/>
      <c r="P225" s="35"/>
      <c r="Q225" s="76"/>
      <c r="R225" s="35"/>
      <c r="S225" s="35"/>
      <c r="T225" s="35"/>
      <c r="U225" s="35"/>
    </row>
    <row r="226" spans="1:21" ht="45" outlineLevel="7" x14ac:dyDescent="0.2">
      <c r="A226" s="101">
        <f t="shared" si="106"/>
        <v>216</v>
      </c>
      <c r="B226" s="98" t="s">
        <v>903</v>
      </c>
      <c r="C226" s="99" t="s">
        <v>969</v>
      </c>
      <c r="D226" s="99" t="s">
        <v>742</v>
      </c>
      <c r="E226" s="98"/>
      <c r="F226" s="99"/>
      <c r="G226" s="98"/>
      <c r="H226" s="100">
        <f>H227</f>
        <v>500000</v>
      </c>
      <c r="I226" s="100">
        <f t="shared" ref="I226:J226" si="124">I227</f>
        <v>500000</v>
      </c>
      <c r="J226" s="100">
        <f t="shared" si="124"/>
        <v>500000</v>
      </c>
      <c r="K226" s="35"/>
      <c r="L226" s="35"/>
      <c r="M226" s="35"/>
      <c r="N226" s="35"/>
      <c r="O226" s="35"/>
      <c r="P226" s="35"/>
      <c r="Q226" s="76"/>
      <c r="R226" s="35"/>
      <c r="S226" s="35"/>
      <c r="T226" s="35"/>
      <c r="U226" s="35"/>
    </row>
    <row r="227" spans="1:21" ht="15" outlineLevel="7" x14ac:dyDescent="0.2">
      <c r="A227" s="101">
        <f t="shared" si="106"/>
        <v>217</v>
      </c>
      <c r="B227" s="98" t="s">
        <v>906</v>
      </c>
      <c r="C227" s="99" t="s">
        <v>969</v>
      </c>
      <c r="D227" s="99" t="s">
        <v>743</v>
      </c>
      <c r="E227" s="98"/>
      <c r="F227" s="99"/>
      <c r="G227" s="98"/>
      <c r="H227" s="100">
        <f>SUM(K227:N227)</f>
        <v>500000</v>
      </c>
      <c r="I227" s="100">
        <v>500000</v>
      </c>
      <c r="J227" s="100">
        <v>500000</v>
      </c>
      <c r="K227" s="35">
        <v>500000</v>
      </c>
      <c r="L227" s="35"/>
      <c r="M227" s="35"/>
      <c r="N227" s="35"/>
      <c r="O227" s="35"/>
      <c r="P227" s="35"/>
      <c r="Q227" s="76"/>
      <c r="R227" s="35"/>
      <c r="S227" s="35"/>
      <c r="T227" s="35"/>
      <c r="U227" s="35"/>
    </row>
    <row r="228" spans="1:21" ht="15" outlineLevel="7" x14ac:dyDescent="0.2">
      <c r="A228" s="101">
        <f t="shared" si="106"/>
        <v>218</v>
      </c>
      <c r="B228" s="98" t="s">
        <v>122</v>
      </c>
      <c r="C228" s="99" t="s">
        <v>969</v>
      </c>
      <c r="D228" s="99" t="s">
        <v>743</v>
      </c>
      <c r="E228" s="98"/>
      <c r="F228" s="99" t="s">
        <v>123</v>
      </c>
      <c r="G228" s="98"/>
      <c r="H228" s="100">
        <f>H227</f>
        <v>500000</v>
      </c>
      <c r="I228" s="100">
        <f t="shared" ref="I228:J229" si="125">I227</f>
        <v>500000</v>
      </c>
      <c r="J228" s="100">
        <f t="shared" si="125"/>
        <v>500000</v>
      </c>
      <c r="K228" s="35"/>
      <c r="L228" s="35"/>
      <c r="M228" s="35"/>
      <c r="N228" s="35"/>
      <c r="O228" s="35"/>
      <c r="P228" s="35"/>
      <c r="Q228" s="76"/>
      <c r="R228" s="35"/>
      <c r="S228" s="35"/>
      <c r="T228" s="35"/>
      <c r="U228" s="35"/>
    </row>
    <row r="229" spans="1:21" ht="15" outlineLevel="7" x14ac:dyDescent="0.2">
      <c r="A229" s="101">
        <f t="shared" si="106"/>
        <v>219</v>
      </c>
      <c r="B229" s="98" t="s">
        <v>125</v>
      </c>
      <c r="C229" s="99" t="s">
        <v>969</v>
      </c>
      <c r="D229" s="99" t="s">
        <v>743</v>
      </c>
      <c r="E229" s="98"/>
      <c r="F229" s="99" t="s">
        <v>126</v>
      </c>
      <c r="G229" s="98"/>
      <c r="H229" s="100">
        <f>H228</f>
        <v>500000</v>
      </c>
      <c r="I229" s="100">
        <f t="shared" si="125"/>
        <v>500000</v>
      </c>
      <c r="J229" s="100">
        <f t="shared" si="125"/>
        <v>500000</v>
      </c>
      <c r="K229" s="35"/>
      <c r="L229" s="35"/>
      <c r="M229" s="35"/>
      <c r="N229" s="35"/>
      <c r="O229" s="35"/>
      <c r="P229" s="35"/>
      <c r="Q229" s="76"/>
      <c r="R229" s="35"/>
      <c r="S229" s="35"/>
      <c r="T229" s="35"/>
      <c r="U229" s="35"/>
    </row>
    <row r="230" spans="1:21" ht="75" outlineLevel="5" x14ac:dyDescent="0.2">
      <c r="A230" s="101">
        <f t="shared" si="106"/>
        <v>220</v>
      </c>
      <c r="B230" s="98" t="s">
        <v>404</v>
      </c>
      <c r="C230" s="99" t="s">
        <v>810</v>
      </c>
      <c r="D230" s="99" t="s">
        <v>224</v>
      </c>
      <c r="E230" s="98" t="s">
        <v>287</v>
      </c>
      <c r="F230" s="99"/>
      <c r="G230" s="98" t="s">
        <v>226</v>
      </c>
      <c r="H230" s="100">
        <f>H232</f>
        <v>9190000</v>
      </c>
      <c r="I230" s="100">
        <f t="shared" ref="I230:J230" si="126">I232</f>
        <v>9190000</v>
      </c>
      <c r="J230" s="100">
        <f t="shared" si="126"/>
        <v>9190000</v>
      </c>
      <c r="K230" s="35"/>
      <c r="L230" s="35"/>
      <c r="M230" s="36"/>
      <c r="N230" s="37"/>
      <c r="Q230" s="76">
        <f t="shared" si="101"/>
        <v>27570000</v>
      </c>
      <c r="R230" s="80">
        <f t="shared" si="102"/>
        <v>126000</v>
      </c>
      <c r="S230" s="80">
        <v>41000</v>
      </c>
      <c r="T230" s="80">
        <v>42000</v>
      </c>
      <c r="U230" s="80">
        <v>43000</v>
      </c>
    </row>
    <row r="231" spans="1:21" ht="45" outlineLevel="6" x14ac:dyDescent="0.25">
      <c r="A231" s="101">
        <f t="shared" si="106"/>
        <v>221</v>
      </c>
      <c r="B231" s="98" t="s">
        <v>903</v>
      </c>
      <c r="C231" s="99" t="s">
        <v>810</v>
      </c>
      <c r="D231" s="99" t="s">
        <v>742</v>
      </c>
      <c r="E231" s="98" t="s">
        <v>287</v>
      </c>
      <c r="F231" s="99"/>
      <c r="G231" s="98" t="s">
        <v>226</v>
      </c>
      <c r="H231" s="100">
        <f>H232</f>
        <v>9190000</v>
      </c>
      <c r="I231" s="100">
        <f>I232</f>
        <v>9190000</v>
      </c>
      <c r="J231" s="100">
        <f>J232</f>
        <v>9190000</v>
      </c>
      <c r="K231" s="35"/>
      <c r="L231" s="35"/>
      <c r="M231" s="36"/>
      <c r="N231" s="37"/>
      <c r="Q231" s="76">
        <f t="shared" si="101"/>
        <v>27570000</v>
      </c>
      <c r="R231" s="80">
        <f t="shared" si="102"/>
        <v>0</v>
      </c>
      <c r="S231" s="81"/>
      <c r="T231" s="81"/>
      <c r="U231" s="81"/>
    </row>
    <row r="232" spans="1:21" ht="15" outlineLevel="6" x14ac:dyDescent="0.25">
      <c r="A232" s="101">
        <f t="shared" si="106"/>
        <v>222</v>
      </c>
      <c r="B232" s="98" t="s">
        <v>906</v>
      </c>
      <c r="C232" s="99" t="s">
        <v>810</v>
      </c>
      <c r="D232" s="99" t="s">
        <v>743</v>
      </c>
      <c r="E232" s="98" t="s">
        <v>287</v>
      </c>
      <c r="F232" s="99"/>
      <c r="G232" s="98" t="s">
        <v>226</v>
      </c>
      <c r="H232" s="100">
        <f>SUM(K232:N232)</f>
        <v>9190000</v>
      </c>
      <c r="I232" s="106">
        <v>9190000</v>
      </c>
      <c r="J232" s="106">
        <v>9190000</v>
      </c>
      <c r="K232" s="35">
        <v>9190000</v>
      </c>
      <c r="L232" s="35"/>
      <c r="M232" s="36"/>
      <c r="N232" s="38"/>
      <c r="Q232" s="76">
        <f t="shared" si="101"/>
        <v>27570000</v>
      </c>
      <c r="R232" s="80">
        <f t="shared" si="102"/>
        <v>0</v>
      </c>
      <c r="S232" s="81"/>
      <c r="T232" s="81"/>
      <c r="U232" s="81"/>
    </row>
    <row r="233" spans="1:21" ht="15" outlineLevel="6" x14ac:dyDescent="0.25">
      <c r="A233" s="101">
        <f t="shared" si="106"/>
        <v>223</v>
      </c>
      <c r="B233" s="98" t="s">
        <v>122</v>
      </c>
      <c r="C233" s="99" t="s">
        <v>810</v>
      </c>
      <c r="D233" s="99" t="s">
        <v>743</v>
      </c>
      <c r="E233" s="98"/>
      <c r="F233" s="99" t="s">
        <v>123</v>
      </c>
      <c r="G233" s="98"/>
      <c r="H233" s="100">
        <f>H232</f>
        <v>9190000</v>
      </c>
      <c r="I233" s="100">
        <f t="shared" ref="I233:J233" si="127">I232</f>
        <v>9190000</v>
      </c>
      <c r="J233" s="100">
        <f t="shared" si="127"/>
        <v>9190000</v>
      </c>
      <c r="K233" s="35"/>
      <c r="L233" s="35"/>
      <c r="M233" s="36"/>
      <c r="N233" s="38"/>
      <c r="Q233" s="76">
        <f t="shared" si="101"/>
        <v>27570000</v>
      </c>
      <c r="R233" s="80">
        <f t="shared" si="102"/>
        <v>0</v>
      </c>
      <c r="S233" s="81"/>
      <c r="T233" s="81"/>
      <c r="U233" s="81"/>
    </row>
    <row r="234" spans="1:21" ht="15" outlineLevel="6" x14ac:dyDescent="0.25">
      <c r="A234" s="101">
        <f t="shared" si="106"/>
        <v>224</v>
      </c>
      <c r="B234" s="98" t="s">
        <v>125</v>
      </c>
      <c r="C234" s="99" t="s">
        <v>810</v>
      </c>
      <c r="D234" s="99" t="s">
        <v>743</v>
      </c>
      <c r="E234" s="98"/>
      <c r="F234" s="99" t="s">
        <v>126</v>
      </c>
      <c r="G234" s="98"/>
      <c r="H234" s="100">
        <f>H232</f>
        <v>9190000</v>
      </c>
      <c r="I234" s="100">
        <f t="shared" ref="I234:J234" si="128">I232</f>
        <v>9190000</v>
      </c>
      <c r="J234" s="100">
        <f t="shared" si="128"/>
        <v>9190000</v>
      </c>
      <c r="K234" s="35"/>
      <c r="L234" s="35"/>
      <c r="M234" s="36"/>
      <c r="N234" s="38"/>
      <c r="Q234" s="76">
        <f t="shared" si="101"/>
        <v>27570000</v>
      </c>
      <c r="R234" s="80">
        <f t="shared" si="102"/>
        <v>0</v>
      </c>
      <c r="S234" s="81"/>
      <c r="T234" s="81"/>
      <c r="U234" s="81"/>
    </row>
    <row r="235" spans="1:21" ht="135" outlineLevel="7" x14ac:dyDescent="0.25">
      <c r="A235" s="101">
        <f t="shared" si="106"/>
        <v>225</v>
      </c>
      <c r="B235" s="103" t="s">
        <v>408</v>
      </c>
      <c r="C235" s="99" t="s">
        <v>811</v>
      </c>
      <c r="D235" s="99" t="s">
        <v>224</v>
      </c>
      <c r="E235" s="98" t="s">
        <v>287</v>
      </c>
      <c r="F235" s="99"/>
      <c r="G235" s="98" t="s">
        <v>226</v>
      </c>
      <c r="H235" s="100">
        <f>H237</f>
        <v>224000</v>
      </c>
      <c r="I235" s="108">
        <f>I237</f>
        <v>224000</v>
      </c>
      <c r="J235" s="105">
        <f>J237</f>
        <v>224000</v>
      </c>
      <c r="K235" s="35"/>
      <c r="L235" s="35"/>
      <c r="M235" s="36"/>
      <c r="N235" s="37"/>
      <c r="Q235" s="76">
        <f t="shared" si="101"/>
        <v>672000</v>
      </c>
      <c r="R235" s="80">
        <f t="shared" si="102"/>
        <v>0</v>
      </c>
      <c r="S235" s="81"/>
      <c r="T235" s="81"/>
      <c r="U235" s="81"/>
    </row>
    <row r="236" spans="1:21" ht="45" outlineLevel="7" x14ac:dyDescent="0.25">
      <c r="A236" s="101">
        <f t="shared" si="106"/>
        <v>226</v>
      </c>
      <c r="B236" s="103" t="s">
        <v>903</v>
      </c>
      <c r="C236" s="99" t="s">
        <v>811</v>
      </c>
      <c r="D236" s="99" t="s">
        <v>742</v>
      </c>
      <c r="E236" s="98" t="s">
        <v>287</v>
      </c>
      <c r="F236" s="99"/>
      <c r="G236" s="98" t="s">
        <v>226</v>
      </c>
      <c r="H236" s="100">
        <f>H237</f>
        <v>224000</v>
      </c>
      <c r="I236" s="100">
        <f>I237</f>
        <v>224000</v>
      </c>
      <c r="J236" s="100">
        <f>J237</f>
        <v>224000</v>
      </c>
      <c r="K236" s="35"/>
      <c r="L236" s="35"/>
      <c r="M236" s="36"/>
      <c r="N236" s="37"/>
      <c r="Q236" s="76">
        <f t="shared" si="101"/>
        <v>672000</v>
      </c>
      <c r="R236" s="80">
        <f t="shared" si="102"/>
        <v>0</v>
      </c>
      <c r="S236" s="81"/>
      <c r="T236" s="81"/>
      <c r="U236" s="81"/>
    </row>
    <row r="237" spans="1:21" ht="15" outlineLevel="7" x14ac:dyDescent="0.25">
      <c r="A237" s="101">
        <f t="shared" si="106"/>
        <v>227</v>
      </c>
      <c r="B237" s="98" t="s">
        <v>906</v>
      </c>
      <c r="C237" s="99" t="s">
        <v>811</v>
      </c>
      <c r="D237" s="99" t="s">
        <v>743</v>
      </c>
      <c r="E237" s="98" t="s">
        <v>287</v>
      </c>
      <c r="F237" s="99"/>
      <c r="G237" s="98" t="s">
        <v>226</v>
      </c>
      <c r="H237" s="100">
        <f>SUM(K237:N237)</f>
        <v>224000</v>
      </c>
      <c r="I237" s="106">
        <v>224000</v>
      </c>
      <c r="J237" s="106">
        <v>224000</v>
      </c>
      <c r="K237" s="35">
        <v>224000</v>
      </c>
      <c r="L237" s="35"/>
      <c r="M237" s="36"/>
      <c r="N237" s="38"/>
      <c r="Q237" s="76">
        <f t="shared" si="101"/>
        <v>672000</v>
      </c>
      <c r="R237" s="80">
        <f t="shared" si="102"/>
        <v>0</v>
      </c>
      <c r="S237" s="81"/>
      <c r="T237" s="81"/>
      <c r="U237" s="81"/>
    </row>
    <row r="238" spans="1:21" ht="15" outlineLevel="7" x14ac:dyDescent="0.25">
      <c r="A238" s="101">
        <f t="shared" si="106"/>
        <v>228</v>
      </c>
      <c r="B238" s="98" t="s">
        <v>122</v>
      </c>
      <c r="C238" s="99" t="s">
        <v>811</v>
      </c>
      <c r="D238" s="99" t="s">
        <v>743</v>
      </c>
      <c r="E238" s="98"/>
      <c r="F238" s="99" t="s">
        <v>123</v>
      </c>
      <c r="G238" s="98"/>
      <c r="H238" s="100">
        <f>H237</f>
        <v>224000</v>
      </c>
      <c r="I238" s="100">
        <f t="shared" ref="I238:J238" si="129">I237</f>
        <v>224000</v>
      </c>
      <c r="J238" s="100">
        <f t="shared" si="129"/>
        <v>224000</v>
      </c>
      <c r="K238" s="35"/>
      <c r="L238" s="35"/>
      <c r="M238" s="36"/>
      <c r="N238" s="38"/>
      <c r="Q238" s="76">
        <f t="shared" si="101"/>
        <v>672000</v>
      </c>
      <c r="R238" s="80">
        <f t="shared" si="102"/>
        <v>0</v>
      </c>
      <c r="S238" s="81"/>
      <c r="T238" s="81"/>
      <c r="U238" s="81"/>
    </row>
    <row r="239" spans="1:21" ht="15" outlineLevel="7" x14ac:dyDescent="0.25">
      <c r="A239" s="101">
        <f t="shared" si="106"/>
        <v>229</v>
      </c>
      <c r="B239" s="98" t="s">
        <v>125</v>
      </c>
      <c r="C239" s="99" t="s">
        <v>811</v>
      </c>
      <c r="D239" s="99" t="s">
        <v>743</v>
      </c>
      <c r="E239" s="98"/>
      <c r="F239" s="99" t="s">
        <v>126</v>
      </c>
      <c r="G239" s="98"/>
      <c r="H239" s="100">
        <f>H237</f>
        <v>224000</v>
      </c>
      <c r="I239" s="100">
        <f t="shared" ref="I239:J239" si="130">I237</f>
        <v>224000</v>
      </c>
      <c r="J239" s="100">
        <f t="shared" si="130"/>
        <v>224000</v>
      </c>
      <c r="K239" s="35"/>
      <c r="L239" s="35"/>
      <c r="M239" s="36"/>
      <c r="N239" s="38"/>
      <c r="Q239" s="76">
        <f t="shared" si="101"/>
        <v>672000</v>
      </c>
      <c r="R239" s="80">
        <f t="shared" si="102"/>
        <v>0</v>
      </c>
      <c r="S239" s="81"/>
      <c r="T239" s="81"/>
      <c r="U239" s="81"/>
    </row>
    <row r="240" spans="1:21" ht="45" outlineLevel="7" x14ac:dyDescent="0.2">
      <c r="A240" s="101">
        <f t="shared" si="106"/>
        <v>230</v>
      </c>
      <c r="B240" s="98" t="s">
        <v>411</v>
      </c>
      <c r="C240" s="99" t="s">
        <v>812</v>
      </c>
      <c r="D240" s="99" t="s">
        <v>224</v>
      </c>
      <c r="E240" s="98" t="s">
        <v>287</v>
      </c>
      <c r="F240" s="99"/>
      <c r="G240" s="98" t="s">
        <v>226</v>
      </c>
      <c r="H240" s="100">
        <f>H241+H246+H251+H256</f>
        <v>29128000</v>
      </c>
      <c r="I240" s="100">
        <f t="shared" ref="I240:J240" si="131">I241+I246+I251+I256</f>
        <v>29128000</v>
      </c>
      <c r="J240" s="100">
        <f t="shared" si="131"/>
        <v>29128000</v>
      </c>
      <c r="K240" s="35">
        <f>SUM(K241:K260)</f>
        <v>29128000</v>
      </c>
      <c r="L240" s="35">
        <f t="shared" ref="L240:U240" si="132">SUM(L241:L260)</f>
        <v>0</v>
      </c>
      <c r="M240" s="35">
        <f t="shared" si="132"/>
        <v>0</v>
      </c>
      <c r="N240" s="35">
        <f t="shared" si="132"/>
        <v>0</v>
      </c>
      <c r="O240" s="35">
        <f t="shared" si="132"/>
        <v>0</v>
      </c>
      <c r="P240" s="35">
        <f t="shared" si="132"/>
        <v>0</v>
      </c>
      <c r="Q240" s="76">
        <f t="shared" si="101"/>
        <v>87384000</v>
      </c>
      <c r="R240" s="35">
        <f t="shared" si="132"/>
        <v>3540000</v>
      </c>
      <c r="S240" s="35">
        <f t="shared" si="132"/>
        <v>1163800</v>
      </c>
      <c r="T240" s="35">
        <f t="shared" si="132"/>
        <v>1188100</v>
      </c>
      <c r="U240" s="35">
        <f t="shared" si="132"/>
        <v>1188100</v>
      </c>
    </row>
    <row r="241" spans="1:21" ht="105" outlineLevel="6" x14ac:dyDescent="0.2">
      <c r="A241" s="101">
        <f t="shared" si="106"/>
        <v>231</v>
      </c>
      <c r="B241" s="103" t="s">
        <v>978</v>
      </c>
      <c r="C241" s="99" t="s">
        <v>813</v>
      </c>
      <c r="D241" s="99" t="s">
        <v>224</v>
      </c>
      <c r="E241" s="98" t="s">
        <v>287</v>
      </c>
      <c r="F241" s="99"/>
      <c r="G241" s="98" t="s">
        <v>226</v>
      </c>
      <c r="H241" s="100">
        <f>H243</f>
        <v>19404700</v>
      </c>
      <c r="I241" s="105">
        <f>I243</f>
        <v>19404700</v>
      </c>
      <c r="J241" s="105">
        <f>J243</f>
        <v>19404700</v>
      </c>
      <c r="K241" s="35"/>
      <c r="L241" s="35"/>
      <c r="M241" s="36"/>
      <c r="N241" s="37"/>
      <c r="Q241" s="76">
        <f t="shared" si="101"/>
        <v>58214100</v>
      </c>
      <c r="R241" s="80">
        <f t="shared" si="102"/>
        <v>3540000</v>
      </c>
      <c r="S241" s="80">
        <v>1163800</v>
      </c>
      <c r="T241" s="80">
        <v>1188100</v>
      </c>
      <c r="U241" s="80">
        <v>1188100</v>
      </c>
    </row>
    <row r="242" spans="1:21" ht="45" outlineLevel="6" x14ac:dyDescent="0.25">
      <c r="A242" s="101">
        <f t="shared" si="106"/>
        <v>232</v>
      </c>
      <c r="B242" s="103" t="s">
        <v>903</v>
      </c>
      <c r="C242" s="99" t="s">
        <v>813</v>
      </c>
      <c r="D242" s="99" t="s">
        <v>742</v>
      </c>
      <c r="E242" s="98" t="s">
        <v>287</v>
      </c>
      <c r="F242" s="99"/>
      <c r="G242" s="98" t="s">
        <v>226</v>
      </c>
      <c r="H242" s="100">
        <f>H243</f>
        <v>19404700</v>
      </c>
      <c r="I242" s="100">
        <f>I243</f>
        <v>19404700</v>
      </c>
      <c r="J242" s="100">
        <f>J243</f>
        <v>19404700</v>
      </c>
      <c r="K242" s="35"/>
      <c r="L242" s="35"/>
      <c r="M242" s="36"/>
      <c r="N242" s="37"/>
      <c r="Q242" s="76">
        <f t="shared" si="101"/>
        <v>58214100</v>
      </c>
      <c r="R242" s="80">
        <f t="shared" si="102"/>
        <v>0</v>
      </c>
      <c r="S242" s="81"/>
      <c r="T242" s="81"/>
      <c r="U242" s="81"/>
    </row>
    <row r="243" spans="1:21" ht="15" outlineLevel="7" x14ac:dyDescent="0.25">
      <c r="A243" s="101">
        <f t="shared" si="106"/>
        <v>233</v>
      </c>
      <c r="B243" s="98" t="s">
        <v>906</v>
      </c>
      <c r="C243" s="99" t="s">
        <v>813</v>
      </c>
      <c r="D243" s="99" t="s">
        <v>743</v>
      </c>
      <c r="E243" s="98" t="s">
        <v>287</v>
      </c>
      <c r="F243" s="99"/>
      <c r="G243" s="98" t="s">
        <v>226</v>
      </c>
      <c r="H243" s="100">
        <f>SUM(K243:N243)</f>
        <v>19404700</v>
      </c>
      <c r="I243" s="107">
        <v>19404700</v>
      </c>
      <c r="J243" s="106">
        <v>19404700</v>
      </c>
      <c r="K243" s="35">
        <v>19404700</v>
      </c>
      <c r="L243" s="35"/>
      <c r="M243" s="36"/>
      <c r="N243" s="38"/>
      <c r="Q243" s="76">
        <f t="shared" si="101"/>
        <v>58214100</v>
      </c>
      <c r="R243" s="80">
        <f t="shared" si="102"/>
        <v>0</v>
      </c>
      <c r="S243" s="81"/>
      <c r="T243" s="81"/>
      <c r="U243" s="81"/>
    </row>
    <row r="244" spans="1:21" ht="15" outlineLevel="7" x14ac:dyDescent="0.25">
      <c r="A244" s="101">
        <f t="shared" si="106"/>
        <v>234</v>
      </c>
      <c r="B244" s="98" t="s">
        <v>122</v>
      </c>
      <c r="C244" s="99" t="s">
        <v>813</v>
      </c>
      <c r="D244" s="99" t="s">
        <v>743</v>
      </c>
      <c r="E244" s="98"/>
      <c r="F244" s="99" t="s">
        <v>123</v>
      </c>
      <c r="G244" s="98"/>
      <c r="H244" s="100">
        <f>H243</f>
        <v>19404700</v>
      </c>
      <c r="I244" s="100">
        <f t="shared" ref="I244:J244" si="133">I243</f>
        <v>19404700</v>
      </c>
      <c r="J244" s="100">
        <f t="shared" si="133"/>
        <v>19404700</v>
      </c>
      <c r="K244" s="35"/>
      <c r="L244" s="35"/>
      <c r="M244" s="36"/>
      <c r="N244" s="38"/>
      <c r="Q244" s="76">
        <f t="shared" si="101"/>
        <v>58214100</v>
      </c>
      <c r="R244" s="80">
        <f t="shared" si="102"/>
        <v>0</v>
      </c>
      <c r="S244" s="81"/>
      <c r="T244" s="81"/>
      <c r="U244" s="81"/>
    </row>
    <row r="245" spans="1:21" ht="15" outlineLevel="7" x14ac:dyDescent="0.25">
      <c r="A245" s="101">
        <f t="shared" si="106"/>
        <v>235</v>
      </c>
      <c r="B245" s="98" t="s">
        <v>125</v>
      </c>
      <c r="C245" s="99" t="s">
        <v>813</v>
      </c>
      <c r="D245" s="99" t="s">
        <v>743</v>
      </c>
      <c r="E245" s="98"/>
      <c r="F245" s="99" t="s">
        <v>126</v>
      </c>
      <c r="G245" s="98"/>
      <c r="H245" s="100">
        <f>H243</f>
        <v>19404700</v>
      </c>
      <c r="I245" s="100">
        <f t="shared" ref="I245:J245" si="134">I243</f>
        <v>19404700</v>
      </c>
      <c r="J245" s="100">
        <f t="shared" si="134"/>
        <v>19404700</v>
      </c>
      <c r="K245" s="35"/>
      <c r="L245" s="35"/>
      <c r="M245" s="36"/>
      <c r="N245" s="38"/>
      <c r="Q245" s="76">
        <f t="shared" si="101"/>
        <v>58214100</v>
      </c>
      <c r="R245" s="80">
        <f t="shared" si="102"/>
        <v>0</v>
      </c>
      <c r="S245" s="81"/>
      <c r="T245" s="81"/>
      <c r="U245" s="81"/>
    </row>
    <row r="246" spans="1:21" ht="75" outlineLevel="6" x14ac:dyDescent="0.25">
      <c r="A246" s="101">
        <f t="shared" si="106"/>
        <v>236</v>
      </c>
      <c r="B246" s="98" t="s">
        <v>417</v>
      </c>
      <c r="C246" s="99" t="s">
        <v>814</v>
      </c>
      <c r="D246" s="99" t="s">
        <v>224</v>
      </c>
      <c r="E246" s="98" t="s">
        <v>287</v>
      </c>
      <c r="F246" s="99"/>
      <c r="G246" s="98" t="s">
        <v>226</v>
      </c>
      <c r="H246" s="100">
        <f>H248</f>
        <v>7698390</v>
      </c>
      <c r="I246" s="105">
        <f>I248</f>
        <v>7698390</v>
      </c>
      <c r="J246" s="105">
        <f>J248</f>
        <v>7698390</v>
      </c>
      <c r="K246" s="35"/>
      <c r="L246" s="35"/>
      <c r="M246" s="36"/>
      <c r="N246" s="37"/>
      <c r="Q246" s="76">
        <f t="shared" si="101"/>
        <v>23095170</v>
      </c>
      <c r="R246" s="80">
        <f t="shared" si="102"/>
        <v>0</v>
      </c>
      <c r="S246" s="81"/>
      <c r="T246" s="81"/>
      <c r="U246" s="81"/>
    </row>
    <row r="247" spans="1:21" ht="45" outlineLevel="6" x14ac:dyDescent="0.25">
      <c r="A247" s="101">
        <f t="shared" si="106"/>
        <v>237</v>
      </c>
      <c r="B247" s="98" t="s">
        <v>903</v>
      </c>
      <c r="C247" s="99" t="s">
        <v>814</v>
      </c>
      <c r="D247" s="99" t="s">
        <v>742</v>
      </c>
      <c r="E247" s="98" t="s">
        <v>287</v>
      </c>
      <c r="F247" s="99"/>
      <c r="G247" s="98" t="s">
        <v>226</v>
      </c>
      <c r="H247" s="100">
        <f>H248</f>
        <v>7698390</v>
      </c>
      <c r="I247" s="100">
        <f>I248</f>
        <v>7698390</v>
      </c>
      <c r="J247" s="100">
        <f>J248</f>
        <v>7698390</v>
      </c>
      <c r="K247" s="35"/>
      <c r="L247" s="35"/>
      <c r="M247" s="36"/>
      <c r="N247" s="37"/>
      <c r="Q247" s="76">
        <f t="shared" si="101"/>
        <v>23095170</v>
      </c>
      <c r="R247" s="80">
        <f t="shared" si="102"/>
        <v>0</v>
      </c>
      <c r="S247" s="81"/>
      <c r="T247" s="81"/>
      <c r="U247" s="81"/>
    </row>
    <row r="248" spans="1:21" ht="15" outlineLevel="7" x14ac:dyDescent="0.25">
      <c r="A248" s="101">
        <f t="shared" si="106"/>
        <v>238</v>
      </c>
      <c r="B248" s="98" t="s">
        <v>906</v>
      </c>
      <c r="C248" s="99" t="s">
        <v>814</v>
      </c>
      <c r="D248" s="99" t="s">
        <v>743</v>
      </c>
      <c r="E248" s="98" t="s">
        <v>287</v>
      </c>
      <c r="F248" s="99"/>
      <c r="G248" s="98" t="s">
        <v>226</v>
      </c>
      <c r="H248" s="100">
        <f>SUM(K248:N248)</f>
        <v>7698390</v>
      </c>
      <c r="I248" s="107">
        <v>7698390</v>
      </c>
      <c r="J248" s="106">
        <v>7698390</v>
      </c>
      <c r="K248" s="35">
        <v>7698390</v>
      </c>
      <c r="L248" s="35"/>
      <c r="M248" s="36"/>
      <c r="N248" s="38"/>
      <c r="Q248" s="76">
        <f t="shared" si="101"/>
        <v>23095170</v>
      </c>
      <c r="R248" s="80">
        <f t="shared" si="102"/>
        <v>0</v>
      </c>
      <c r="S248" s="81"/>
      <c r="T248" s="81"/>
      <c r="U248" s="81"/>
    </row>
    <row r="249" spans="1:21" ht="15" outlineLevel="7" x14ac:dyDescent="0.25">
      <c r="A249" s="101">
        <f t="shared" si="106"/>
        <v>239</v>
      </c>
      <c r="B249" s="98" t="s">
        <v>122</v>
      </c>
      <c r="C249" s="99" t="s">
        <v>814</v>
      </c>
      <c r="D249" s="99" t="s">
        <v>743</v>
      </c>
      <c r="E249" s="98"/>
      <c r="F249" s="99" t="s">
        <v>123</v>
      </c>
      <c r="G249" s="98"/>
      <c r="H249" s="100">
        <f>H248</f>
        <v>7698390</v>
      </c>
      <c r="I249" s="100">
        <f t="shared" ref="I249:J249" si="135">I248</f>
        <v>7698390</v>
      </c>
      <c r="J249" s="100">
        <f t="shared" si="135"/>
        <v>7698390</v>
      </c>
      <c r="K249" s="35"/>
      <c r="L249" s="35"/>
      <c r="M249" s="36"/>
      <c r="N249" s="38"/>
      <c r="Q249" s="76">
        <f t="shared" si="101"/>
        <v>23095170</v>
      </c>
      <c r="R249" s="80">
        <f t="shared" si="102"/>
        <v>0</v>
      </c>
      <c r="S249" s="81"/>
      <c r="T249" s="81"/>
      <c r="U249" s="81"/>
    </row>
    <row r="250" spans="1:21" ht="15" outlineLevel="7" x14ac:dyDescent="0.25">
      <c r="A250" s="101">
        <f t="shared" si="106"/>
        <v>240</v>
      </c>
      <c r="B250" s="98" t="s">
        <v>125</v>
      </c>
      <c r="C250" s="99" t="s">
        <v>814</v>
      </c>
      <c r="D250" s="99" t="s">
        <v>743</v>
      </c>
      <c r="E250" s="98"/>
      <c r="F250" s="99" t="s">
        <v>126</v>
      </c>
      <c r="G250" s="98"/>
      <c r="H250" s="100">
        <f>H248</f>
        <v>7698390</v>
      </c>
      <c r="I250" s="100">
        <f t="shared" ref="I250:J250" si="136">I248</f>
        <v>7698390</v>
      </c>
      <c r="J250" s="100">
        <f t="shared" si="136"/>
        <v>7698390</v>
      </c>
      <c r="K250" s="35"/>
      <c r="L250" s="35"/>
      <c r="M250" s="36"/>
      <c r="N250" s="38"/>
      <c r="Q250" s="76">
        <f t="shared" si="101"/>
        <v>23095170</v>
      </c>
      <c r="R250" s="80">
        <f t="shared" si="102"/>
        <v>0</v>
      </c>
      <c r="S250" s="81"/>
      <c r="T250" s="81"/>
      <c r="U250" s="81"/>
    </row>
    <row r="251" spans="1:21" ht="120" outlineLevel="5" x14ac:dyDescent="0.25">
      <c r="A251" s="101">
        <f t="shared" si="106"/>
        <v>241</v>
      </c>
      <c r="B251" s="103" t="s">
        <v>420</v>
      </c>
      <c r="C251" s="99" t="s">
        <v>815</v>
      </c>
      <c r="D251" s="99" t="s">
        <v>224</v>
      </c>
      <c r="E251" s="98" t="s">
        <v>287</v>
      </c>
      <c r="F251" s="99"/>
      <c r="G251" s="98" t="s">
        <v>226</v>
      </c>
      <c r="H251" s="100">
        <f>H253</f>
        <v>2005000</v>
      </c>
      <c r="I251" s="105">
        <f>I253</f>
        <v>2005000</v>
      </c>
      <c r="J251" s="105">
        <f>J253</f>
        <v>2005000</v>
      </c>
      <c r="K251" s="35"/>
      <c r="L251" s="35"/>
      <c r="M251" s="36"/>
      <c r="N251" s="37"/>
      <c r="Q251" s="76">
        <f t="shared" si="101"/>
        <v>6015000</v>
      </c>
      <c r="R251" s="80">
        <f t="shared" si="102"/>
        <v>0</v>
      </c>
      <c r="S251" s="81"/>
      <c r="T251" s="81"/>
      <c r="U251" s="81"/>
    </row>
    <row r="252" spans="1:21" ht="45" outlineLevel="6" x14ac:dyDescent="0.25">
      <c r="A252" s="101">
        <f t="shared" si="106"/>
        <v>242</v>
      </c>
      <c r="B252" s="103" t="s">
        <v>903</v>
      </c>
      <c r="C252" s="99" t="s">
        <v>815</v>
      </c>
      <c r="D252" s="99" t="s">
        <v>742</v>
      </c>
      <c r="E252" s="98" t="s">
        <v>287</v>
      </c>
      <c r="F252" s="99"/>
      <c r="G252" s="98" t="s">
        <v>226</v>
      </c>
      <c r="H252" s="100">
        <f>H253</f>
        <v>2005000</v>
      </c>
      <c r="I252" s="100">
        <f>I253</f>
        <v>2005000</v>
      </c>
      <c r="J252" s="100">
        <f>J253</f>
        <v>2005000</v>
      </c>
      <c r="K252" s="35"/>
      <c r="L252" s="35"/>
      <c r="M252" s="36"/>
      <c r="N252" s="37"/>
      <c r="Q252" s="76">
        <f t="shared" si="101"/>
        <v>6015000</v>
      </c>
      <c r="R252" s="80">
        <f t="shared" si="102"/>
        <v>0</v>
      </c>
      <c r="S252" s="81"/>
      <c r="T252" s="81"/>
      <c r="U252" s="81"/>
    </row>
    <row r="253" spans="1:21" ht="15" outlineLevel="6" x14ac:dyDescent="0.25">
      <c r="A253" s="101">
        <f t="shared" si="106"/>
        <v>243</v>
      </c>
      <c r="B253" s="98" t="s">
        <v>906</v>
      </c>
      <c r="C253" s="99" t="s">
        <v>815</v>
      </c>
      <c r="D253" s="99" t="s">
        <v>743</v>
      </c>
      <c r="E253" s="98" t="s">
        <v>287</v>
      </c>
      <c r="F253" s="99"/>
      <c r="G253" s="98" t="s">
        <v>226</v>
      </c>
      <c r="H253" s="100">
        <f>SUM(K253:N253)</f>
        <v>2005000</v>
      </c>
      <c r="I253" s="106">
        <v>2005000</v>
      </c>
      <c r="J253" s="106">
        <v>2005000</v>
      </c>
      <c r="K253" s="35">
        <v>2005000</v>
      </c>
      <c r="L253" s="35"/>
      <c r="M253" s="36"/>
      <c r="N253" s="38"/>
      <c r="Q253" s="76">
        <f t="shared" si="101"/>
        <v>6015000</v>
      </c>
      <c r="R253" s="80">
        <f t="shared" si="102"/>
        <v>0</v>
      </c>
      <c r="S253" s="81"/>
      <c r="T253" s="81"/>
      <c r="U253" s="81"/>
    </row>
    <row r="254" spans="1:21" ht="15" outlineLevel="6" x14ac:dyDescent="0.25">
      <c r="A254" s="101">
        <f t="shared" si="106"/>
        <v>244</v>
      </c>
      <c r="B254" s="98" t="s">
        <v>122</v>
      </c>
      <c r="C254" s="99" t="s">
        <v>815</v>
      </c>
      <c r="D254" s="99" t="s">
        <v>743</v>
      </c>
      <c r="E254" s="98"/>
      <c r="F254" s="99" t="s">
        <v>123</v>
      </c>
      <c r="G254" s="98"/>
      <c r="H254" s="100">
        <f>H253</f>
        <v>2005000</v>
      </c>
      <c r="I254" s="100">
        <f t="shared" ref="I254:J254" si="137">I253</f>
        <v>2005000</v>
      </c>
      <c r="J254" s="100">
        <f t="shared" si="137"/>
        <v>2005000</v>
      </c>
      <c r="K254" s="35"/>
      <c r="L254" s="35"/>
      <c r="M254" s="36"/>
      <c r="N254" s="38"/>
      <c r="Q254" s="76">
        <f t="shared" si="101"/>
        <v>6015000</v>
      </c>
      <c r="R254" s="80">
        <f t="shared" si="102"/>
        <v>0</v>
      </c>
      <c r="S254" s="81"/>
      <c r="T254" s="81"/>
      <c r="U254" s="81"/>
    </row>
    <row r="255" spans="1:21" ht="15" outlineLevel="6" x14ac:dyDescent="0.25">
      <c r="A255" s="101">
        <f t="shared" si="106"/>
        <v>245</v>
      </c>
      <c r="B255" s="98" t="s">
        <v>125</v>
      </c>
      <c r="C255" s="99" t="s">
        <v>815</v>
      </c>
      <c r="D255" s="99" t="s">
        <v>743</v>
      </c>
      <c r="E255" s="98"/>
      <c r="F255" s="99" t="s">
        <v>126</v>
      </c>
      <c r="G255" s="98"/>
      <c r="H255" s="100">
        <f>H253</f>
        <v>2005000</v>
      </c>
      <c r="I255" s="100">
        <f t="shared" ref="I255:J255" si="138">I253</f>
        <v>2005000</v>
      </c>
      <c r="J255" s="100">
        <f t="shared" si="138"/>
        <v>2005000</v>
      </c>
      <c r="K255" s="35"/>
      <c r="L255" s="35"/>
      <c r="M255" s="36"/>
      <c r="N255" s="38"/>
      <c r="Q255" s="76">
        <f t="shared" si="101"/>
        <v>6015000</v>
      </c>
      <c r="R255" s="80">
        <f t="shared" si="102"/>
        <v>0</v>
      </c>
      <c r="S255" s="81"/>
      <c r="T255" s="81"/>
      <c r="U255" s="81"/>
    </row>
    <row r="256" spans="1:21" ht="120" outlineLevel="5" x14ac:dyDescent="0.25">
      <c r="A256" s="101">
        <f t="shared" si="106"/>
        <v>246</v>
      </c>
      <c r="B256" s="102" t="s">
        <v>968</v>
      </c>
      <c r="C256" s="99" t="s">
        <v>927</v>
      </c>
      <c r="D256" s="99"/>
      <c r="E256" s="98" t="s">
        <v>287</v>
      </c>
      <c r="F256" s="99"/>
      <c r="G256" s="98" t="s">
        <v>226</v>
      </c>
      <c r="H256" s="100">
        <f>H258</f>
        <v>19910</v>
      </c>
      <c r="I256" s="100">
        <f>I258</f>
        <v>19910</v>
      </c>
      <c r="J256" s="100">
        <f>J258</f>
        <v>19910</v>
      </c>
      <c r="K256" s="35"/>
      <c r="L256" s="35"/>
      <c r="M256" s="36"/>
      <c r="N256" s="38"/>
      <c r="Q256" s="76">
        <f t="shared" si="101"/>
        <v>59730</v>
      </c>
      <c r="R256" s="80">
        <f t="shared" si="102"/>
        <v>0</v>
      </c>
      <c r="S256" s="81"/>
      <c r="T256" s="81"/>
      <c r="U256" s="81"/>
    </row>
    <row r="257" spans="1:21" ht="45" outlineLevel="6" x14ac:dyDescent="0.25">
      <c r="A257" s="101">
        <f t="shared" si="106"/>
        <v>247</v>
      </c>
      <c r="B257" s="103" t="s">
        <v>903</v>
      </c>
      <c r="C257" s="99" t="s">
        <v>927</v>
      </c>
      <c r="D257" s="99" t="s">
        <v>742</v>
      </c>
      <c r="E257" s="98" t="s">
        <v>287</v>
      </c>
      <c r="F257" s="99"/>
      <c r="G257" s="98" t="s">
        <v>226</v>
      </c>
      <c r="H257" s="100">
        <f>H258</f>
        <v>19910</v>
      </c>
      <c r="I257" s="100">
        <f>I258</f>
        <v>19910</v>
      </c>
      <c r="J257" s="100">
        <f>J258</f>
        <v>19910</v>
      </c>
      <c r="K257" s="35"/>
      <c r="L257" s="35"/>
      <c r="M257" s="36"/>
      <c r="N257" s="38"/>
      <c r="Q257" s="76">
        <f t="shared" si="101"/>
        <v>59730</v>
      </c>
      <c r="R257" s="80">
        <f t="shared" si="102"/>
        <v>0</v>
      </c>
      <c r="S257" s="81"/>
      <c r="T257" s="81"/>
      <c r="U257" s="81"/>
    </row>
    <row r="258" spans="1:21" ht="15" outlineLevel="6" x14ac:dyDescent="0.25">
      <c r="A258" s="101">
        <f t="shared" si="106"/>
        <v>248</v>
      </c>
      <c r="B258" s="98" t="s">
        <v>906</v>
      </c>
      <c r="C258" s="99" t="s">
        <v>927</v>
      </c>
      <c r="D258" s="99" t="s">
        <v>743</v>
      </c>
      <c r="E258" s="98" t="s">
        <v>287</v>
      </c>
      <c r="F258" s="99"/>
      <c r="G258" s="98" t="s">
        <v>226</v>
      </c>
      <c r="H258" s="100">
        <f>SUM(K258:N258)</f>
        <v>19910</v>
      </c>
      <c r="I258" s="106">
        <v>19910</v>
      </c>
      <c r="J258" s="106">
        <v>19910</v>
      </c>
      <c r="K258" s="35">
        <v>19910</v>
      </c>
      <c r="L258" s="35"/>
      <c r="M258" s="36"/>
      <c r="N258" s="38"/>
      <c r="Q258" s="76">
        <f t="shared" si="101"/>
        <v>59730</v>
      </c>
      <c r="R258" s="80">
        <f t="shared" si="102"/>
        <v>0</v>
      </c>
      <c r="S258" s="81"/>
      <c r="T258" s="81"/>
      <c r="U258" s="81"/>
    </row>
    <row r="259" spans="1:21" ht="15" outlineLevel="6" x14ac:dyDescent="0.25">
      <c r="A259" s="101">
        <f t="shared" si="106"/>
        <v>249</v>
      </c>
      <c r="B259" s="98" t="s">
        <v>122</v>
      </c>
      <c r="C259" s="99" t="s">
        <v>927</v>
      </c>
      <c r="D259" s="99" t="s">
        <v>743</v>
      </c>
      <c r="E259" s="98"/>
      <c r="F259" s="99" t="s">
        <v>123</v>
      </c>
      <c r="G259" s="98"/>
      <c r="H259" s="100">
        <f>H258</f>
        <v>19910</v>
      </c>
      <c r="I259" s="100">
        <f t="shared" ref="I259:J259" si="139">I258</f>
        <v>19910</v>
      </c>
      <c r="J259" s="100">
        <f t="shared" si="139"/>
        <v>19910</v>
      </c>
      <c r="K259" s="35"/>
      <c r="L259" s="35"/>
      <c r="M259" s="36"/>
      <c r="N259" s="38"/>
      <c r="Q259" s="76">
        <f t="shared" si="101"/>
        <v>59730</v>
      </c>
      <c r="R259" s="80">
        <f t="shared" si="102"/>
        <v>0</v>
      </c>
      <c r="S259" s="81"/>
      <c r="T259" s="81"/>
      <c r="U259" s="81"/>
    </row>
    <row r="260" spans="1:21" ht="15" outlineLevel="6" x14ac:dyDescent="0.25">
      <c r="A260" s="101">
        <f t="shared" si="106"/>
        <v>250</v>
      </c>
      <c r="B260" s="98" t="s">
        <v>125</v>
      </c>
      <c r="C260" s="99" t="s">
        <v>927</v>
      </c>
      <c r="D260" s="99" t="s">
        <v>743</v>
      </c>
      <c r="E260" s="98"/>
      <c r="F260" s="99" t="s">
        <v>126</v>
      </c>
      <c r="G260" s="98"/>
      <c r="H260" s="100">
        <f>H258</f>
        <v>19910</v>
      </c>
      <c r="I260" s="100">
        <f t="shared" ref="I260:J260" si="140">I258</f>
        <v>19910</v>
      </c>
      <c r="J260" s="100">
        <f t="shared" si="140"/>
        <v>19910</v>
      </c>
      <c r="K260" s="35"/>
      <c r="L260" s="35"/>
      <c r="M260" s="36"/>
      <c r="N260" s="38"/>
      <c r="Q260" s="76">
        <f t="shared" si="101"/>
        <v>59730</v>
      </c>
      <c r="R260" s="80">
        <f t="shared" si="102"/>
        <v>0</v>
      </c>
      <c r="S260" s="81"/>
      <c r="T260" s="81"/>
      <c r="U260" s="81"/>
    </row>
    <row r="261" spans="1:21" ht="75" outlineLevel="7" x14ac:dyDescent="0.25">
      <c r="A261" s="101">
        <f t="shared" si="106"/>
        <v>251</v>
      </c>
      <c r="B261" s="98" t="s">
        <v>342</v>
      </c>
      <c r="C261" s="99" t="s">
        <v>806</v>
      </c>
      <c r="D261" s="99" t="s">
        <v>224</v>
      </c>
      <c r="E261" s="98" t="s">
        <v>235</v>
      </c>
      <c r="F261" s="99"/>
      <c r="G261" s="98" t="s">
        <v>338</v>
      </c>
      <c r="H261" s="100">
        <f>H262+H267+H272+H277+H282</f>
        <v>4243100</v>
      </c>
      <c r="I261" s="100">
        <f t="shared" ref="I261:J261" si="141">I262+I267+I272+I277+I282</f>
        <v>4243100</v>
      </c>
      <c r="J261" s="100">
        <f t="shared" si="141"/>
        <v>4228000</v>
      </c>
      <c r="K261" s="35">
        <f>SUM(K262:K286)</f>
        <v>4228000</v>
      </c>
      <c r="L261" s="35">
        <f t="shared" ref="L261:P261" si="142">SUM(L262:L286)</f>
        <v>0</v>
      </c>
      <c r="M261" s="35">
        <f t="shared" si="142"/>
        <v>0</v>
      </c>
      <c r="N261" s="35">
        <f t="shared" si="142"/>
        <v>15100</v>
      </c>
      <c r="O261" s="35">
        <f t="shared" si="142"/>
        <v>15100</v>
      </c>
      <c r="P261" s="35">
        <f t="shared" si="142"/>
        <v>0</v>
      </c>
      <c r="Q261" s="76">
        <f t="shared" si="101"/>
        <v>12714200</v>
      </c>
      <c r="R261" s="80">
        <f t="shared" si="102"/>
        <v>0</v>
      </c>
      <c r="S261" s="81"/>
      <c r="T261" s="81"/>
      <c r="U261" s="81"/>
    </row>
    <row r="262" spans="1:21" ht="120" outlineLevel="7" x14ac:dyDescent="0.25">
      <c r="A262" s="101">
        <f t="shared" si="106"/>
        <v>252</v>
      </c>
      <c r="B262" s="103" t="s">
        <v>957</v>
      </c>
      <c r="C262" s="99" t="s">
        <v>922</v>
      </c>
      <c r="D262" s="99" t="s">
        <v>224</v>
      </c>
      <c r="E262" s="98" t="s">
        <v>287</v>
      </c>
      <c r="F262" s="99"/>
      <c r="G262" s="98" t="s">
        <v>226</v>
      </c>
      <c r="H262" s="100">
        <f>H264</f>
        <v>15100</v>
      </c>
      <c r="I262" s="105">
        <f>I264</f>
        <v>15100</v>
      </c>
      <c r="J262" s="105">
        <f>J264</f>
        <v>0</v>
      </c>
      <c r="K262" s="35"/>
      <c r="L262" s="35"/>
      <c r="M262" s="36"/>
      <c r="N262" s="37"/>
      <c r="Q262" s="76">
        <f t="shared" si="101"/>
        <v>30200</v>
      </c>
      <c r="R262" s="80">
        <f t="shared" si="102"/>
        <v>0</v>
      </c>
      <c r="S262" s="81"/>
      <c r="T262" s="81"/>
      <c r="U262" s="81"/>
    </row>
    <row r="263" spans="1:21" ht="45" outlineLevel="7" x14ac:dyDescent="0.25">
      <c r="A263" s="101">
        <f t="shared" si="106"/>
        <v>253</v>
      </c>
      <c r="B263" s="103" t="s">
        <v>903</v>
      </c>
      <c r="C263" s="99" t="s">
        <v>922</v>
      </c>
      <c r="D263" s="99" t="s">
        <v>742</v>
      </c>
      <c r="E263" s="98" t="s">
        <v>287</v>
      </c>
      <c r="F263" s="99"/>
      <c r="G263" s="98" t="s">
        <v>226</v>
      </c>
      <c r="H263" s="100">
        <f>H264</f>
        <v>15100</v>
      </c>
      <c r="I263" s="104">
        <f>I264</f>
        <v>15100</v>
      </c>
      <c r="J263" s="100">
        <f>J264</f>
        <v>0</v>
      </c>
      <c r="K263" s="35"/>
      <c r="L263" s="35"/>
      <c r="M263" s="36"/>
      <c r="N263" s="37"/>
      <c r="Q263" s="76">
        <f t="shared" si="101"/>
        <v>30200</v>
      </c>
      <c r="R263" s="80">
        <f t="shared" si="102"/>
        <v>0</v>
      </c>
      <c r="S263" s="81"/>
      <c r="T263" s="81"/>
      <c r="U263" s="81"/>
    </row>
    <row r="264" spans="1:21" ht="15" outlineLevel="6" x14ac:dyDescent="0.25">
      <c r="A264" s="101">
        <f t="shared" si="106"/>
        <v>254</v>
      </c>
      <c r="B264" s="98" t="s">
        <v>906</v>
      </c>
      <c r="C264" s="99" t="s">
        <v>922</v>
      </c>
      <c r="D264" s="99" t="s">
        <v>743</v>
      </c>
      <c r="E264" s="98" t="s">
        <v>287</v>
      </c>
      <c r="F264" s="99"/>
      <c r="G264" s="98" t="s">
        <v>226</v>
      </c>
      <c r="H264" s="100">
        <f>SUM(K264:N264)</f>
        <v>15100</v>
      </c>
      <c r="I264" s="106">
        <v>15100</v>
      </c>
      <c r="J264" s="106">
        <v>0</v>
      </c>
      <c r="K264" s="35"/>
      <c r="L264" s="35"/>
      <c r="M264" s="36"/>
      <c r="N264" s="38">
        <v>15100</v>
      </c>
      <c r="O264" s="36">
        <v>15100</v>
      </c>
      <c r="P264" s="36">
        <v>0</v>
      </c>
      <c r="Q264" s="76">
        <f t="shared" si="101"/>
        <v>30200</v>
      </c>
      <c r="R264" s="80">
        <f t="shared" si="102"/>
        <v>0</v>
      </c>
      <c r="S264" s="81"/>
      <c r="T264" s="81"/>
      <c r="U264" s="81"/>
    </row>
    <row r="265" spans="1:21" ht="15" outlineLevel="6" x14ac:dyDescent="0.25">
      <c r="A265" s="101">
        <f t="shared" si="106"/>
        <v>255</v>
      </c>
      <c r="B265" s="98" t="s">
        <v>122</v>
      </c>
      <c r="C265" s="99" t="s">
        <v>922</v>
      </c>
      <c r="D265" s="99" t="s">
        <v>743</v>
      </c>
      <c r="E265" s="98"/>
      <c r="F265" s="99" t="s">
        <v>123</v>
      </c>
      <c r="G265" s="98"/>
      <c r="H265" s="100">
        <f>H264</f>
        <v>15100</v>
      </c>
      <c r="I265" s="100">
        <f t="shared" ref="I265:J265" si="143">I264</f>
        <v>15100</v>
      </c>
      <c r="J265" s="100">
        <f t="shared" si="143"/>
        <v>0</v>
      </c>
      <c r="K265" s="35"/>
      <c r="L265" s="35"/>
      <c r="M265" s="36"/>
      <c r="N265" s="38"/>
      <c r="Q265" s="76">
        <f t="shared" si="101"/>
        <v>30200</v>
      </c>
      <c r="R265" s="80">
        <f t="shared" si="102"/>
        <v>0</v>
      </c>
      <c r="S265" s="81"/>
      <c r="T265" s="81"/>
      <c r="U265" s="81"/>
    </row>
    <row r="266" spans="1:21" ht="15" outlineLevel="6" x14ac:dyDescent="0.25">
      <c r="A266" s="101">
        <f t="shared" si="106"/>
        <v>256</v>
      </c>
      <c r="B266" s="98" t="s">
        <v>125</v>
      </c>
      <c r="C266" s="99" t="s">
        <v>922</v>
      </c>
      <c r="D266" s="99" t="s">
        <v>743</v>
      </c>
      <c r="E266" s="98"/>
      <c r="F266" s="99" t="s">
        <v>126</v>
      </c>
      <c r="G266" s="98"/>
      <c r="H266" s="100">
        <f>H264</f>
        <v>15100</v>
      </c>
      <c r="I266" s="100">
        <f t="shared" ref="I266:J266" si="144">I264</f>
        <v>15100</v>
      </c>
      <c r="J266" s="100">
        <f t="shared" si="144"/>
        <v>0</v>
      </c>
      <c r="K266" s="35"/>
      <c r="L266" s="35"/>
      <c r="M266" s="36"/>
      <c r="N266" s="38"/>
      <c r="Q266" s="76">
        <f t="shared" si="101"/>
        <v>30200</v>
      </c>
      <c r="R266" s="80">
        <f t="shared" si="102"/>
        <v>0</v>
      </c>
      <c r="S266" s="81"/>
      <c r="T266" s="81"/>
      <c r="U266" s="81"/>
    </row>
    <row r="267" spans="1:21" ht="105" outlineLevel="6" x14ac:dyDescent="0.25">
      <c r="A267" s="101">
        <f t="shared" si="106"/>
        <v>257</v>
      </c>
      <c r="B267" s="98" t="s">
        <v>346</v>
      </c>
      <c r="C267" s="99" t="s">
        <v>807</v>
      </c>
      <c r="D267" s="99" t="s">
        <v>224</v>
      </c>
      <c r="E267" s="98" t="s">
        <v>235</v>
      </c>
      <c r="F267" s="99"/>
      <c r="G267" s="98" t="s">
        <v>338</v>
      </c>
      <c r="H267" s="100">
        <f>H269</f>
        <v>3914000</v>
      </c>
      <c r="I267" s="105">
        <f>I269</f>
        <v>3914000</v>
      </c>
      <c r="J267" s="105">
        <f>J269</f>
        <v>3914000</v>
      </c>
      <c r="K267" s="35"/>
      <c r="L267" s="35"/>
      <c r="M267" s="36"/>
      <c r="N267" s="37"/>
      <c r="Q267" s="76">
        <f t="shared" ref="Q267:Q330" si="145">H267+I267+J267</f>
        <v>11742000</v>
      </c>
      <c r="R267" s="80">
        <f t="shared" ref="R267:R330" si="146">SUM(S267:U267)</f>
        <v>0</v>
      </c>
      <c r="S267" s="81"/>
      <c r="T267" s="81"/>
      <c r="U267" s="81"/>
    </row>
    <row r="268" spans="1:21" ht="45" outlineLevel="7" x14ac:dyDescent="0.25">
      <c r="A268" s="101">
        <f t="shared" si="106"/>
        <v>258</v>
      </c>
      <c r="B268" s="98" t="s">
        <v>903</v>
      </c>
      <c r="C268" s="99" t="s">
        <v>807</v>
      </c>
      <c r="D268" s="99" t="s">
        <v>742</v>
      </c>
      <c r="E268" s="98" t="s">
        <v>235</v>
      </c>
      <c r="F268" s="99"/>
      <c r="G268" s="98" t="s">
        <v>338</v>
      </c>
      <c r="H268" s="100">
        <f>H269</f>
        <v>3914000</v>
      </c>
      <c r="I268" s="104">
        <f>I269</f>
        <v>3914000</v>
      </c>
      <c r="J268" s="100">
        <f>J269</f>
        <v>3914000</v>
      </c>
      <c r="K268" s="35"/>
      <c r="L268" s="35"/>
      <c r="M268" s="36"/>
      <c r="N268" s="37"/>
      <c r="Q268" s="76">
        <f t="shared" si="145"/>
        <v>11742000</v>
      </c>
      <c r="R268" s="80">
        <f t="shared" si="146"/>
        <v>0</v>
      </c>
      <c r="S268" s="81"/>
      <c r="T268" s="81"/>
      <c r="U268" s="81"/>
    </row>
    <row r="269" spans="1:21" ht="15" outlineLevel="4" x14ac:dyDescent="0.25">
      <c r="A269" s="101">
        <f t="shared" ref="A269:A332" si="147">A268+1</f>
        <v>259</v>
      </c>
      <c r="B269" s="98" t="s">
        <v>906</v>
      </c>
      <c r="C269" s="99" t="s">
        <v>807</v>
      </c>
      <c r="D269" s="99" t="s">
        <v>743</v>
      </c>
      <c r="E269" s="98" t="s">
        <v>235</v>
      </c>
      <c r="F269" s="99"/>
      <c r="G269" s="98" t="s">
        <v>338</v>
      </c>
      <c r="H269" s="100">
        <f>SUM(K269:N269)</f>
        <v>3914000</v>
      </c>
      <c r="I269" s="106">
        <v>3914000</v>
      </c>
      <c r="J269" s="106">
        <v>3914000</v>
      </c>
      <c r="K269" s="35">
        <v>3914000</v>
      </c>
      <c r="L269" s="35"/>
      <c r="M269" s="36"/>
      <c r="N269" s="38"/>
      <c r="Q269" s="76">
        <f t="shared" si="145"/>
        <v>11742000</v>
      </c>
      <c r="R269" s="80">
        <f t="shared" si="146"/>
        <v>0</v>
      </c>
      <c r="S269" s="81"/>
      <c r="T269" s="81"/>
      <c r="U269" s="81"/>
    </row>
    <row r="270" spans="1:21" ht="15" outlineLevel="4" x14ac:dyDescent="0.25">
      <c r="A270" s="101">
        <f t="shared" si="147"/>
        <v>260</v>
      </c>
      <c r="B270" s="98" t="s">
        <v>99</v>
      </c>
      <c r="C270" s="99" t="s">
        <v>807</v>
      </c>
      <c r="D270" s="99" t="s">
        <v>743</v>
      </c>
      <c r="E270" s="98"/>
      <c r="F270" s="99" t="s">
        <v>100</v>
      </c>
      <c r="G270" s="98"/>
      <c r="H270" s="100">
        <f>H269</f>
        <v>3914000</v>
      </c>
      <c r="I270" s="100">
        <f t="shared" ref="I270:J270" si="148">I269</f>
        <v>3914000</v>
      </c>
      <c r="J270" s="100">
        <f t="shared" si="148"/>
        <v>3914000</v>
      </c>
      <c r="K270" s="35"/>
      <c r="L270" s="35"/>
      <c r="M270" s="36"/>
      <c r="N270" s="38"/>
      <c r="Q270" s="76">
        <f t="shared" si="145"/>
        <v>11742000</v>
      </c>
      <c r="R270" s="80">
        <f t="shared" si="146"/>
        <v>0</v>
      </c>
      <c r="S270" s="81"/>
      <c r="T270" s="81"/>
      <c r="U270" s="81"/>
    </row>
    <row r="271" spans="1:21" ht="15" outlineLevel="4" x14ac:dyDescent="0.25">
      <c r="A271" s="101">
        <f t="shared" si="147"/>
        <v>261</v>
      </c>
      <c r="B271" s="98" t="s">
        <v>105</v>
      </c>
      <c r="C271" s="99" t="s">
        <v>807</v>
      </c>
      <c r="D271" s="99" t="s">
        <v>743</v>
      </c>
      <c r="E271" s="98"/>
      <c r="F271" s="99" t="s">
        <v>106</v>
      </c>
      <c r="G271" s="98"/>
      <c r="H271" s="100">
        <f>H269</f>
        <v>3914000</v>
      </c>
      <c r="I271" s="100">
        <f t="shared" ref="I271:J271" si="149">I269</f>
        <v>3914000</v>
      </c>
      <c r="J271" s="100">
        <f t="shared" si="149"/>
        <v>3914000</v>
      </c>
      <c r="K271" s="35"/>
      <c r="L271" s="35"/>
      <c r="M271" s="36"/>
      <c r="N271" s="38"/>
      <c r="Q271" s="76">
        <f t="shared" si="145"/>
        <v>11742000</v>
      </c>
      <c r="R271" s="80">
        <f t="shared" si="146"/>
        <v>0</v>
      </c>
      <c r="S271" s="81"/>
      <c r="T271" s="81"/>
      <c r="U271" s="81"/>
    </row>
    <row r="272" spans="1:21" ht="150" outlineLevel="5" x14ac:dyDescent="0.25">
      <c r="A272" s="101">
        <f t="shared" si="147"/>
        <v>262</v>
      </c>
      <c r="B272" s="103" t="s">
        <v>349</v>
      </c>
      <c r="C272" s="99" t="s">
        <v>808</v>
      </c>
      <c r="D272" s="99" t="s">
        <v>224</v>
      </c>
      <c r="E272" s="98" t="s">
        <v>235</v>
      </c>
      <c r="F272" s="99"/>
      <c r="G272" s="98" t="s">
        <v>338</v>
      </c>
      <c r="H272" s="100">
        <f>H274</f>
        <v>274000</v>
      </c>
      <c r="I272" s="105">
        <f>I274</f>
        <v>274000</v>
      </c>
      <c r="J272" s="105">
        <f>J274</f>
        <v>274000</v>
      </c>
      <c r="K272" s="35"/>
      <c r="L272" s="35"/>
      <c r="M272" s="36"/>
      <c r="N272" s="37"/>
      <c r="Q272" s="76">
        <f t="shared" si="145"/>
        <v>822000</v>
      </c>
      <c r="R272" s="80">
        <f t="shared" si="146"/>
        <v>0</v>
      </c>
      <c r="S272" s="81"/>
      <c r="T272" s="81"/>
      <c r="U272" s="81"/>
    </row>
    <row r="273" spans="1:21" ht="45" outlineLevel="6" x14ac:dyDescent="0.25">
      <c r="A273" s="101">
        <f t="shared" si="147"/>
        <v>263</v>
      </c>
      <c r="B273" s="103" t="s">
        <v>903</v>
      </c>
      <c r="C273" s="99" t="s">
        <v>808</v>
      </c>
      <c r="D273" s="99" t="s">
        <v>742</v>
      </c>
      <c r="E273" s="98" t="s">
        <v>235</v>
      </c>
      <c r="F273" s="99"/>
      <c r="G273" s="98" t="s">
        <v>338</v>
      </c>
      <c r="H273" s="100">
        <f>H274</f>
        <v>274000</v>
      </c>
      <c r="I273" s="100">
        <f>I274</f>
        <v>274000</v>
      </c>
      <c r="J273" s="100">
        <f>J274</f>
        <v>274000</v>
      </c>
      <c r="K273" s="35"/>
      <c r="L273" s="35"/>
      <c r="M273" s="36"/>
      <c r="N273" s="37"/>
      <c r="Q273" s="76">
        <f t="shared" si="145"/>
        <v>822000</v>
      </c>
      <c r="R273" s="80">
        <f t="shared" si="146"/>
        <v>0</v>
      </c>
      <c r="S273" s="81"/>
      <c r="T273" s="81"/>
      <c r="U273" s="81"/>
    </row>
    <row r="274" spans="1:21" ht="15" outlineLevel="6" x14ac:dyDescent="0.25">
      <c r="A274" s="101">
        <f t="shared" si="147"/>
        <v>264</v>
      </c>
      <c r="B274" s="98" t="s">
        <v>906</v>
      </c>
      <c r="C274" s="99" t="s">
        <v>808</v>
      </c>
      <c r="D274" s="99" t="s">
        <v>743</v>
      </c>
      <c r="E274" s="98" t="s">
        <v>235</v>
      </c>
      <c r="F274" s="99"/>
      <c r="G274" s="98" t="s">
        <v>338</v>
      </c>
      <c r="H274" s="100">
        <f>SUM(K274:N274)</f>
        <v>274000</v>
      </c>
      <c r="I274" s="106">
        <v>274000</v>
      </c>
      <c r="J274" s="106">
        <v>274000</v>
      </c>
      <c r="K274" s="35">
        <v>274000</v>
      </c>
      <c r="L274" s="35"/>
      <c r="M274" s="36"/>
      <c r="N274" s="38"/>
      <c r="Q274" s="76">
        <f t="shared" si="145"/>
        <v>822000</v>
      </c>
      <c r="R274" s="80">
        <f t="shared" si="146"/>
        <v>0</v>
      </c>
      <c r="S274" s="81"/>
      <c r="T274" s="81"/>
      <c r="U274" s="81"/>
    </row>
    <row r="275" spans="1:21" ht="15" outlineLevel="6" x14ac:dyDescent="0.25">
      <c r="A275" s="101">
        <f t="shared" si="147"/>
        <v>265</v>
      </c>
      <c r="B275" s="98" t="s">
        <v>99</v>
      </c>
      <c r="C275" s="99" t="s">
        <v>808</v>
      </c>
      <c r="D275" s="99" t="s">
        <v>743</v>
      </c>
      <c r="E275" s="98"/>
      <c r="F275" s="99" t="s">
        <v>100</v>
      </c>
      <c r="G275" s="98"/>
      <c r="H275" s="100">
        <f>H274</f>
        <v>274000</v>
      </c>
      <c r="I275" s="100">
        <f t="shared" ref="I275:J275" si="150">I274</f>
        <v>274000</v>
      </c>
      <c r="J275" s="100">
        <f t="shared" si="150"/>
        <v>274000</v>
      </c>
      <c r="K275" s="35"/>
      <c r="L275" s="35"/>
      <c r="M275" s="36"/>
      <c r="N275" s="38"/>
      <c r="Q275" s="76">
        <f t="shared" si="145"/>
        <v>822000</v>
      </c>
      <c r="R275" s="80">
        <f t="shared" si="146"/>
        <v>0</v>
      </c>
      <c r="S275" s="81"/>
      <c r="T275" s="81"/>
      <c r="U275" s="81"/>
    </row>
    <row r="276" spans="1:21" ht="15" outlineLevel="6" x14ac:dyDescent="0.25">
      <c r="A276" s="101">
        <f t="shared" si="147"/>
        <v>266</v>
      </c>
      <c r="B276" s="98" t="s">
        <v>105</v>
      </c>
      <c r="C276" s="99" t="s">
        <v>808</v>
      </c>
      <c r="D276" s="99" t="s">
        <v>743</v>
      </c>
      <c r="E276" s="98"/>
      <c r="F276" s="99" t="s">
        <v>106</v>
      </c>
      <c r="G276" s="98"/>
      <c r="H276" s="100">
        <f>H274</f>
        <v>274000</v>
      </c>
      <c r="I276" s="100">
        <f t="shared" ref="I276:J276" si="151">I274</f>
        <v>274000</v>
      </c>
      <c r="J276" s="100">
        <f t="shared" si="151"/>
        <v>274000</v>
      </c>
      <c r="K276" s="35"/>
      <c r="L276" s="35"/>
      <c r="M276" s="36"/>
      <c r="N276" s="38"/>
      <c r="Q276" s="76">
        <f t="shared" si="145"/>
        <v>822000</v>
      </c>
      <c r="R276" s="80">
        <f t="shared" si="146"/>
        <v>0</v>
      </c>
      <c r="S276" s="81"/>
      <c r="T276" s="81"/>
      <c r="U276" s="81"/>
    </row>
    <row r="277" spans="1:21" ht="75" outlineLevel="7" x14ac:dyDescent="0.25">
      <c r="A277" s="101">
        <f t="shared" si="147"/>
        <v>267</v>
      </c>
      <c r="B277" s="98" t="s">
        <v>433</v>
      </c>
      <c r="C277" s="99" t="s">
        <v>816</v>
      </c>
      <c r="D277" s="99" t="s">
        <v>224</v>
      </c>
      <c r="E277" s="98" t="s">
        <v>287</v>
      </c>
      <c r="F277" s="99"/>
      <c r="G277" s="98" t="s">
        <v>226</v>
      </c>
      <c r="H277" s="100">
        <f>H279</f>
        <v>39000</v>
      </c>
      <c r="I277" s="108">
        <f>I279</f>
        <v>39000</v>
      </c>
      <c r="J277" s="105">
        <f>J279</f>
        <v>40000</v>
      </c>
      <c r="K277" s="35"/>
      <c r="L277" s="35"/>
      <c r="M277" s="36"/>
      <c r="N277" s="37"/>
      <c r="Q277" s="76">
        <f t="shared" si="145"/>
        <v>118000</v>
      </c>
      <c r="R277" s="80">
        <f t="shared" si="146"/>
        <v>0</v>
      </c>
      <c r="S277" s="81"/>
      <c r="T277" s="81"/>
      <c r="U277" s="81"/>
    </row>
    <row r="278" spans="1:21" ht="45" outlineLevel="4" x14ac:dyDescent="0.25">
      <c r="A278" s="101">
        <f t="shared" si="147"/>
        <v>268</v>
      </c>
      <c r="B278" s="98" t="s">
        <v>903</v>
      </c>
      <c r="C278" s="99" t="s">
        <v>816</v>
      </c>
      <c r="D278" s="99" t="s">
        <v>742</v>
      </c>
      <c r="E278" s="98" t="s">
        <v>287</v>
      </c>
      <c r="F278" s="99"/>
      <c r="G278" s="98" t="s">
        <v>226</v>
      </c>
      <c r="H278" s="100">
        <f>H279</f>
        <v>39000</v>
      </c>
      <c r="I278" s="100">
        <f>I279</f>
        <v>39000</v>
      </c>
      <c r="J278" s="100">
        <f>J279</f>
        <v>40000</v>
      </c>
      <c r="K278" s="35"/>
      <c r="L278" s="35"/>
      <c r="M278" s="36"/>
      <c r="N278" s="37"/>
      <c r="Q278" s="76">
        <f t="shared" si="145"/>
        <v>118000</v>
      </c>
      <c r="R278" s="80">
        <f t="shared" si="146"/>
        <v>0</v>
      </c>
      <c r="S278" s="81"/>
      <c r="T278" s="81"/>
      <c r="U278" s="81"/>
    </row>
    <row r="279" spans="1:21" ht="15" outlineLevel="5" x14ac:dyDescent="0.25">
      <c r="A279" s="101">
        <f t="shared" si="147"/>
        <v>269</v>
      </c>
      <c r="B279" s="98" t="s">
        <v>906</v>
      </c>
      <c r="C279" s="99" t="s">
        <v>816</v>
      </c>
      <c r="D279" s="99" t="s">
        <v>743</v>
      </c>
      <c r="E279" s="98" t="s">
        <v>287</v>
      </c>
      <c r="F279" s="99"/>
      <c r="G279" s="98" t="s">
        <v>226</v>
      </c>
      <c r="H279" s="100">
        <f>SUM(K279:N279)</f>
        <v>39000</v>
      </c>
      <c r="I279" s="106">
        <v>39000</v>
      </c>
      <c r="J279" s="106">
        <v>40000</v>
      </c>
      <c r="K279" s="35">
        <v>39000</v>
      </c>
      <c r="L279" s="35"/>
      <c r="M279" s="36"/>
      <c r="N279" s="38"/>
      <c r="Q279" s="76">
        <f t="shared" si="145"/>
        <v>118000</v>
      </c>
      <c r="R279" s="80">
        <f t="shared" si="146"/>
        <v>0</v>
      </c>
      <c r="S279" s="81"/>
      <c r="T279" s="81"/>
      <c r="U279" s="81"/>
    </row>
    <row r="280" spans="1:21" ht="15" outlineLevel="5" x14ac:dyDescent="0.25">
      <c r="A280" s="101">
        <f t="shared" si="147"/>
        <v>270</v>
      </c>
      <c r="B280" s="98" t="s">
        <v>122</v>
      </c>
      <c r="C280" s="99" t="s">
        <v>816</v>
      </c>
      <c r="D280" s="99" t="s">
        <v>743</v>
      </c>
      <c r="E280" s="98"/>
      <c r="F280" s="99" t="s">
        <v>123</v>
      </c>
      <c r="G280" s="98"/>
      <c r="H280" s="100">
        <f>H279</f>
        <v>39000</v>
      </c>
      <c r="I280" s="100">
        <f t="shared" ref="I280:J280" si="152">I279</f>
        <v>39000</v>
      </c>
      <c r="J280" s="100">
        <f t="shared" si="152"/>
        <v>40000</v>
      </c>
      <c r="K280" s="35"/>
      <c r="L280" s="35"/>
      <c r="M280" s="36"/>
      <c r="N280" s="38"/>
      <c r="Q280" s="76">
        <f t="shared" si="145"/>
        <v>118000</v>
      </c>
      <c r="R280" s="80">
        <f t="shared" si="146"/>
        <v>0</v>
      </c>
      <c r="S280" s="81"/>
      <c r="T280" s="81"/>
      <c r="U280" s="81"/>
    </row>
    <row r="281" spans="1:21" ht="15" outlineLevel="5" x14ac:dyDescent="0.25">
      <c r="A281" s="101">
        <f t="shared" si="147"/>
        <v>271</v>
      </c>
      <c r="B281" s="98" t="s">
        <v>125</v>
      </c>
      <c r="C281" s="99" t="s">
        <v>816</v>
      </c>
      <c r="D281" s="99" t="s">
        <v>743</v>
      </c>
      <c r="E281" s="98"/>
      <c r="F281" s="99" t="s">
        <v>126</v>
      </c>
      <c r="G281" s="98"/>
      <c r="H281" s="100">
        <f>H279</f>
        <v>39000</v>
      </c>
      <c r="I281" s="100">
        <f t="shared" ref="I281:J281" si="153">I279</f>
        <v>39000</v>
      </c>
      <c r="J281" s="100">
        <f t="shared" si="153"/>
        <v>40000</v>
      </c>
      <c r="K281" s="35"/>
      <c r="L281" s="35"/>
      <c r="M281" s="36"/>
      <c r="N281" s="38"/>
      <c r="Q281" s="76">
        <f t="shared" si="145"/>
        <v>118000</v>
      </c>
      <c r="R281" s="80">
        <f t="shared" si="146"/>
        <v>0</v>
      </c>
      <c r="S281" s="81"/>
      <c r="T281" s="81"/>
      <c r="U281" s="81"/>
    </row>
    <row r="282" spans="1:21" ht="150" outlineLevel="7" x14ac:dyDescent="0.25">
      <c r="A282" s="101">
        <f t="shared" si="147"/>
        <v>272</v>
      </c>
      <c r="B282" s="102" t="s">
        <v>929</v>
      </c>
      <c r="C282" s="99" t="s">
        <v>928</v>
      </c>
      <c r="D282" s="99"/>
      <c r="E282" s="98" t="s">
        <v>287</v>
      </c>
      <c r="F282" s="99"/>
      <c r="G282" s="98" t="s">
        <v>226</v>
      </c>
      <c r="H282" s="100">
        <f>H284</f>
        <v>1000</v>
      </c>
      <c r="I282" s="104">
        <f>I284</f>
        <v>1000</v>
      </c>
      <c r="J282" s="100">
        <f>J284</f>
        <v>0</v>
      </c>
      <c r="K282" s="35"/>
      <c r="L282" s="35"/>
      <c r="M282" s="36"/>
      <c r="N282" s="38"/>
      <c r="Q282" s="76">
        <f t="shared" si="145"/>
        <v>2000</v>
      </c>
      <c r="R282" s="80">
        <f t="shared" si="146"/>
        <v>0</v>
      </c>
      <c r="S282" s="81"/>
      <c r="T282" s="81"/>
      <c r="U282" s="81"/>
    </row>
    <row r="283" spans="1:21" ht="45" outlineLevel="7" x14ac:dyDescent="0.25">
      <c r="A283" s="101">
        <f t="shared" si="147"/>
        <v>273</v>
      </c>
      <c r="B283" s="103" t="s">
        <v>903</v>
      </c>
      <c r="C283" s="99" t="s">
        <v>928</v>
      </c>
      <c r="D283" s="99" t="s">
        <v>742</v>
      </c>
      <c r="E283" s="98" t="s">
        <v>287</v>
      </c>
      <c r="F283" s="99"/>
      <c r="G283" s="98" t="s">
        <v>226</v>
      </c>
      <c r="H283" s="100">
        <f>H284</f>
        <v>1000</v>
      </c>
      <c r="I283" s="100">
        <f>I284</f>
        <v>1000</v>
      </c>
      <c r="J283" s="100">
        <f>J284</f>
        <v>0</v>
      </c>
      <c r="K283" s="35"/>
      <c r="L283" s="35"/>
      <c r="M283" s="36"/>
      <c r="N283" s="38"/>
      <c r="Q283" s="76">
        <f t="shared" si="145"/>
        <v>2000</v>
      </c>
      <c r="R283" s="80">
        <f t="shared" si="146"/>
        <v>0</v>
      </c>
      <c r="S283" s="81"/>
      <c r="T283" s="81"/>
      <c r="U283" s="81"/>
    </row>
    <row r="284" spans="1:21" ht="15" outlineLevel="7" x14ac:dyDescent="0.25">
      <c r="A284" s="101">
        <f t="shared" si="147"/>
        <v>274</v>
      </c>
      <c r="B284" s="98" t="s">
        <v>906</v>
      </c>
      <c r="C284" s="99" t="s">
        <v>928</v>
      </c>
      <c r="D284" s="99" t="s">
        <v>743</v>
      </c>
      <c r="E284" s="98" t="s">
        <v>287</v>
      </c>
      <c r="F284" s="99"/>
      <c r="G284" s="98" t="s">
        <v>226</v>
      </c>
      <c r="H284" s="100">
        <f>SUM(K284:N284)</f>
        <v>1000</v>
      </c>
      <c r="I284" s="107">
        <v>1000</v>
      </c>
      <c r="J284" s="106">
        <v>0</v>
      </c>
      <c r="K284" s="35">
        <v>1000</v>
      </c>
      <c r="L284" s="35"/>
      <c r="M284" s="36"/>
      <c r="N284" s="38"/>
      <c r="Q284" s="76">
        <f t="shared" si="145"/>
        <v>2000</v>
      </c>
      <c r="R284" s="80">
        <f t="shared" si="146"/>
        <v>0</v>
      </c>
      <c r="S284" s="81"/>
      <c r="T284" s="81"/>
      <c r="U284" s="81"/>
    </row>
    <row r="285" spans="1:21" ht="15" outlineLevel="7" x14ac:dyDescent="0.25">
      <c r="A285" s="101">
        <f t="shared" si="147"/>
        <v>275</v>
      </c>
      <c r="B285" s="98" t="s">
        <v>122</v>
      </c>
      <c r="C285" s="99" t="s">
        <v>928</v>
      </c>
      <c r="D285" s="99" t="s">
        <v>743</v>
      </c>
      <c r="E285" s="98"/>
      <c r="F285" s="99" t="s">
        <v>123</v>
      </c>
      <c r="G285" s="98"/>
      <c r="H285" s="100">
        <f>H284</f>
        <v>1000</v>
      </c>
      <c r="I285" s="100">
        <f t="shared" ref="I285:J285" si="154">I284</f>
        <v>1000</v>
      </c>
      <c r="J285" s="100">
        <f t="shared" si="154"/>
        <v>0</v>
      </c>
      <c r="K285" s="35"/>
      <c r="L285" s="35"/>
      <c r="M285" s="36"/>
      <c r="N285" s="38"/>
      <c r="Q285" s="76">
        <f t="shared" si="145"/>
        <v>2000</v>
      </c>
      <c r="R285" s="80">
        <f t="shared" si="146"/>
        <v>0</v>
      </c>
      <c r="S285" s="81"/>
      <c r="T285" s="81"/>
      <c r="U285" s="81"/>
    </row>
    <row r="286" spans="1:21" ht="15" outlineLevel="7" x14ac:dyDescent="0.25">
      <c r="A286" s="101">
        <f t="shared" si="147"/>
        <v>276</v>
      </c>
      <c r="B286" s="98" t="s">
        <v>125</v>
      </c>
      <c r="C286" s="99" t="s">
        <v>928</v>
      </c>
      <c r="D286" s="99" t="s">
        <v>743</v>
      </c>
      <c r="E286" s="98"/>
      <c r="F286" s="99" t="s">
        <v>126</v>
      </c>
      <c r="G286" s="98"/>
      <c r="H286" s="100">
        <f>H284</f>
        <v>1000</v>
      </c>
      <c r="I286" s="100">
        <f t="shared" ref="I286:J286" si="155">I284</f>
        <v>1000</v>
      </c>
      <c r="J286" s="100">
        <f t="shared" si="155"/>
        <v>0</v>
      </c>
      <c r="K286" s="35"/>
      <c r="L286" s="35"/>
      <c r="M286" s="36"/>
      <c r="N286" s="38"/>
      <c r="Q286" s="76">
        <f t="shared" si="145"/>
        <v>2000</v>
      </c>
      <c r="R286" s="80">
        <f t="shared" si="146"/>
        <v>0</v>
      </c>
      <c r="S286" s="81"/>
      <c r="T286" s="81"/>
      <c r="U286" s="81"/>
    </row>
    <row r="287" spans="1:21" ht="45" outlineLevel="6" x14ac:dyDescent="0.2">
      <c r="A287" s="101">
        <f t="shared" si="147"/>
        <v>277</v>
      </c>
      <c r="B287" s="98" t="s">
        <v>352</v>
      </c>
      <c r="C287" s="99" t="s">
        <v>817</v>
      </c>
      <c r="D287" s="99" t="s">
        <v>224</v>
      </c>
      <c r="E287" s="98" t="s">
        <v>235</v>
      </c>
      <c r="F287" s="99"/>
      <c r="G287" s="98" t="s">
        <v>338</v>
      </c>
      <c r="H287" s="100">
        <f>H288+H309</f>
        <v>8575000</v>
      </c>
      <c r="I287" s="100">
        <f t="shared" ref="I287:J287" si="156">I288+I309</f>
        <v>8575000</v>
      </c>
      <c r="J287" s="100">
        <f t="shared" si="156"/>
        <v>8575000</v>
      </c>
      <c r="K287" s="35">
        <f>K288+K309</f>
        <v>8575000</v>
      </c>
      <c r="L287" s="35">
        <f t="shared" ref="L287:P287" si="157">L288+L309</f>
        <v>0</v>
      </c>
      <c r="M287" s="35">
        <f t="shared" si="157"/>
        <v>0</v>
      </c>
      <c r="N287" s="35">
        <f t="shared" si="157"/>
        <v>0</v>
      </c>
      <c r="O287" s="35">
        <f t="shared" si="157"/>
        <v>0</v>
      </c>
      <c r="P287" s="35">
        <f t="shared" si="157"/>
        <v>0</v>
      </c>
      <c r="Q287" s="76">
        <f t="shared" si="145"/>
        <v>25725000</v>
      </c>
      <c r="R287" s="35">
        <f t="shared" ref="R287:U287" si="158">SUM(R288:R319)</f>
        <v>0</v>
      </c>
      <c r="S287" s="35">
        <f t="shared" si="158"/>
        <v>0</v>
      </c>
      <c r="T287" s="35">
        <f t="shared" si="158"/>
        <v>0</v>
      </c>
      <c r="U287" s="35">
        <f t="shared" si="158"/>
        <v>0</v>
      </c>
    </row>
    <row r="288" spans="1:21" ht="75" outlineLevel="7" x14ac:dyDescent="0.25">
      <c r="A288" s="101">
        <f t="shared" si="147"/>
        <v>278</v>
      </c>
      <c r="B288" s="98" t="s">
        <v>464</v>
      </c>
      <c r="C288" s="99" t="s">
        <v>821</v>
      </c>
      <c r="D288" s="99" t="s">
        <v>224</v>
      </c>
      <c r="E288" s="98" t="s">
        <v>43</v>
      </c>
      <c r="F288" s="99"/>
      <c r="G288" s="98" t="s">
        <v>338</v>
      </c>
      <c r="H288" s="100">
        <f>H289+H294+H299+H304</f>
        <v>2847000</v>
      </c>
      <c r="I288" s="104">
        <f>I289+I294+I299+I304</f>
        <v>2847000</v>
      </c>
      <c r="J288" s="100">
        <f>J289+J294+J299+J304</f>
        <v>2847000</v>
      </c>
      <c r="K288" s="35">
        <f>SUM(K289:K308)</f>
        <v>2847000</v>
      </c>
      <c r="L288" s="35">
        <f t="shared" ref="L288:P288" si="159">SUM(L289:L308)</f>
        <v>0</v>
      </c>
      <c r="M288" s="35">
        <f t="shared" si="159"/>
        <v>0</v>
      </c>
      <c r="N288" s="35">
        <f t="shared" si="159"/>
        <v>0</v>
      </c>
      <c r="O288" s="35">
        <f t="shared" si="159"/>
        <v>0</v>
      </c>
      <c r="P288" s="35">
        <f t="shared" si="159"/>
        <v>0</v>
      </c>
      <c r="Q288" s="76">
        <f t="shared" si="145"/>
        <v>8541000</v>
      </c>
      <c r="R288" s="80">
        <f t="shared" si="146"/>
        <v>0</v>
      </c>
      <c r="S288" s="81"/>
      <c r="T288" s="81"/>
      <c r="U288" s="81"/>
    </row>
    <row r="289" spans="1:21" ht="105" outlineLevel="4" x14ac:dyDescent="0.25">
      <c r="A289" s="101">
        <f t="shared" si="147"/>
        <v>279</v>
      </c>
      <c r="B289" s="98" t="s">
        <v>468</v>
      </c>
      <c r="C289" s="99" t="s">
        <v>822</v>
      </c>
      <c r="D289" s="99" t="s">
        <v>224</v>
      </c>
      <c r="E289" s="98" t="s">
        <v>43</v>
      </c>
      <c r="F289" s="99"/>
      <c r="G289" s="98" t="s">
        <v>338</v>
      </c>
      <c r="H289" s="100">
        <f>H291</f>
        <v>2353000</v>
      </c>
      <c r="I289" s="105">
        <f>I291</f>
        <v>2353000</v>
      </c>
      <c r="J289" s="105">
        <f>J291</f>
        <v>2353000</v>
      </c>
      <c r="K289" s="35"/>
      <c r="L289" s="35"/>
      <c r="M289" s="36"/>
      <c r="N289" s="37"/>
      <c r="Q289" s="76">
        <f t="shared" si="145"/>
        <v>7059000</v>
      </c>
      <c r="R289" s="80">
        <f t="shared" si="146"/>
        <v>0</v>
      </c>
      <c r="S289" s="81"/>
      <c r="T289" s="81"/>
      <c r="U289" s="81"/>
    </row>
    <row r="290" spans="1:21" ht="45" outlineLevel="5" x14ac:dyDescent="0.25">
      <c r="A290" s="101">
        <f t="shared" si="147"/>
        <v>280</v>
      </c>
      <c r="B290" s="98" t="s">
        <v>903</v>
      </c>
      <c r="C290" s="99" t="s">
        <v>822</v>
      </c>
      <c r="D290" s="99" t="s">
        <v>742</v>
      </c>
      <c r="E290" s="98" t="s">
        <v>43</v>
      </c>
      <c r="F290" s="99"/>
      <c r="G290" s="98" t="s">
        <v>338</v>
      </c>
      <c r="H290" s="100">
        <f>H291</f>
        <v>2353000</v>
      </c>
      <c r="I290" s="100">
        <f>I291</f>
        <v>2353000</v>
      </c>
      <c r="J290" s="100">
        <f>J291</f>
        <v>2353000</v>
      </c>
      <c r="K290" s="35"/>
      <c r="L290" s="35"/>
      <c r="M290" s="36"/>
      <c r="N290" s="37"/>
      <c r="Q290" s="76">
        <f t="shared" si="145"/>
        <v>7059000</v>
      </c>
      <c r="R290" s="80">
        <f t="shared" si="146"/>
        <v>0</v>
      </c>
      <c r="S290" s="81"/>
      <c r="T290" s="81"/>
      <c r="U290" s="81"/>
    </row>
    <row r="291" spans="1:21" ht="15" outlineLevel="6" x14ac:dyDescent="0.25">
      <c r="A291" s="101">
        <f t="shared" si="147"/>
        <v>281</v>
      </c>
      <c r="B291" s="98" t="s">
        <v>906</v>
      </c>
      <c r="C291" s="99" t="s">
        <v>822</v>
      </c>
      <c r="D291" s="99" t="s">
        <v>743</v>
      </c>
      <c r="E291" s="98" t="s">
        <v>43</v>
      </c>
      <c r="F291" s="99"/>
      <c r="G291" s="98" t="s">
        <v>338</v>
      </c>
      <c r="H291" s="100">
        <f>SUM(K291:N291)</f>
        <v>2353000</v>
      </c>
      <c r="I291" s="106">
        <v>2353000</v>
      </c>
      <c r="J291" s="106">
        <v>2353000</v>
      </c>
      <c r="K291" s="35">
        <v>2353000</v>
      </c>
      <c r="L291" s="35"/>
      <c r="M291" s="36"/>
      <c r="N291" s="38"/>
      <c r="Q291" s="76">
        <f t="shared" si="145"/>
        <v>7059000</v>
      </c>
      <c r="R291" s="80">
        <f t="shared" si="146"/>
        <v>0</v>
      </c>
      <c r="S291" s="81"/>
      <c r="T291" s="81"/>
      <c r="U291" s="81"/>
    </row>
    <row r="292" spans="1:21" ht="15" outlineLevel="6" x14ac:dyDescent="0.25">
      <c r="A292" s="101">
        <f t="shared" si="147"/>
        <v>282</v>
      </c>
      <c r="B292" s="98" t="s">
        <v>173</v>
      </c>
      <c r="C292" s="99" t="s">
        <v>822</v>
      </c>
      <c r="D292" s="99" t="s">
        <v>743</v>
      </c>
      <c r="E292" s="98"/>
      <c r="F292" s="99" t="s">
        <v>174</v>
      </c>
      <c r="G292" s="98"/>
      <c r="H292" s="100">
        <f>H291</f>
        <v>2353000</v>
      </c>
      <c r="I292" s="100">
        <f t="shared" ref="I292:J292" si="160">I291</f>
        <v>2353000</v>
      </c>
      <c r="J292" s="100">
        <f t="shared" si="160"/>
        <v>2353000</v>
      </c>
      <c r="K292" s="35"/>
      <c r="L292" s="35"/>
      <c r="M292" s="36"/>
      <c r="N292" s="38"/>
      <c r="Q292" s="76">
        <f t="shared" si="145"/>
        <v>7059000</v>
      </c>
      <c r="R292" s="80">
        <f t="shared" si="146"/>
        <v>0</v>
      </c>
      <c r="S292" s="81"/>
      <c r="T292" s="81"/>
      <c r="U292" s="81"/>
    </row>
    <row r="293" spans="1:21" ht="15" outlineLevel="6" x14ac:dyDescent="0.25">
      <c r="A293" s="101">
        <f t="shared" si="147"/>
        <v>283</v>
      </c>
      <c r="B293" s="98" t="s">
        <v>179</v>
      </c>
      <c r="C293" s="99" t="s">
        <v>822</v>
      </c>
      <c r="D293" s="99" t="s">
        <v>743</v>
      </c>
      <c r="E293" s="98"/>
      <c r="F293" s="99" t="s">
        <v>180</v>
      </c>
      <c r="G293" s="98"/>
      <c r="H293" s="100">
        <f>H291</f>
        <v>2353000</v>
      </c>
      <c r="I293" s="100">
        <f t="shared" ref="I293:J293" si="161">I291</f>
        <v>2353000</v>
      </c>
      <c r="J293" s="100">
        <f t="shared" si="161"/>
        <v>2353000</v>
      </c>
      <c r="K293" s="35"/>
      <c r="L293" s="35"/>
      <c r="M293" s="36"/>
      <c r="N293" s="38"/>
      <c r="Q293" s="76">
        <f t="shared" si="145"/>
        <v>7059000</v>
      </c>
      <c r="R293" s="80">
        <f t="shared" si="146"/>
        <v>0</v>
      </c>
      <c r="S293" s="81"/>
      <c r="T293" s="81"/>
      <c r="U293" s="81"/>
    </row>
    <row r="294" spans="1:21" ht="150" outlineLevel="6" x14ac:dyDescent="0.25">
      <c r="A294" s="101">
        <f t="shared" si="147"/>
        <v>284</v>
      </c>
      <c r="B294" s="103" t="s">
        <v>471</v>
      </c>
      <c r="C294" s="99" t="s">
        <v>823</v>
      </c>
      <c r="D294" s="99" t="s">
        <v>224</v>
      </c>
      <c r="E294" s="98" t="s">
        <v>43</v>
      </c>
      <c r="F294" s="99"/>
      <c r="G294" s="98" t="s">
        <v>338</v>
      </c>
      <c r="H294" s="100">
        <f>H296</f>
        <v>94000</v>
      </c>
      <c r="I294" s="105">
        <f>I296</f>
        <v>94000</v>
      </c>
      <c r="J294" s="105">
        <f>J296</f>
        <v>94000</v>
      </c>
      <c r="K294" s="35"/>
      <c r="L294" s="35"/>
      <c r="M294" s="36"/>
      <c r="N294" s="37"/>
      <c r="Q294" s="76">
        <f t="shared" si="145"/>
        <v>282000</v>
      </c>
      <c r="R294" s="80">
        <f t="shared" si="146"/>
        <v>0</v>
      </c>
      <c r="S294" s="81"/>
      <c r="T294" s="81"/>
      <c r="U294" s="81"/>
    </row>
    <row r="295" spans="1:21" ht="45" outlineLevel="7" x14ac:dyDescent="0.25">
      <c r="A295" s="101">
        <f t="shared" si="147"/>
        <v>285</v>
      </c>
      <c r="B295" s="103" t="s">
        <v>903</v>
      </c>
      <c r="C295" s="99" t="s">
        <v>823</v>
      </c>
      <c r="D295" s="99" t="s">
        <v>742</v>
      </c>
      <c r="E295" s="98" t="s">
        <v>43</v>
      </c>
      <c r="F295" s="99"/>
      <c r="G295" s="98" t="s">
        <v>338</v>
      </c>
      <c r="H295" s="100">
        <f>H296</f>
        <v>94000</v>
      </c>
      <c r="I295" s="104">
        <f>I296</f>
        <v>94000</v>
      </c>
      <c r="J295" s="100">
        <f>J296</f>
        <v>94000</v>
      </c>
      <c r="K295" s="35"/>
      <c r="L295" s="35"/>
      <c r="M295" s="36"/>
      <c r="N295" s="37"/>
      <c r="Q295" s="76">
        <f t="shared" si="145"/>
        <v>282000</v>
      </c>
      <c r="R295" s="80">
        <f t="shared" si="146"/>
        <v>0</v>
      </c>
      <c r="S295" s="81"/>
      <c r="T295" s="81"/>
      <c r="U295" s="81"/>
    </row>
    <row r="296" spans="1:21" ht="15" outlineLevel="6" x14ac:dyDescent="0.25">
      <c r="A296" s="101">
        <f t="shared" si="147"/>
        <v>286</v>
      </c>
      <c r="B296" s="98" t="s">
        <v>906</v>
      </c>
      <c r="C296" s="99" t="s">
        <v>823</v>
      </c>
      <c r="D296" s="99" t="s">
        <v>743</v>
      </c>
      <c r="E296" s="98" t="s">
        <v>43</v>
      </c>
      <c r="F296" s="99"/>
      <c r="G296" s="98" t="s">
        <v>338</v>
      </c>
      <c r="H296" s="100">
        <f>SUM(K296:N296)</f>
        <v>94000</v>
      </c>
      <c r="I296" s="106">
        <v>94000</v>
      </c>
      <c r="J296" s="106">
        <v>94000</v>
      </c>
      <c r="K296" s="35">
        <v>94000</v>
      </c>
      <c r="L296" s="35"/>
      <c r="M296" s="36"/>
      <c r="N296" s="38"/>
      <c r="Q296" s="76">
        <f t="shared" si="145"/>
        <v>282000</v>
      </c>
      <c r="R296" s="80">
        <f t="shared" si="146"/>
        <v>0</v>
      </c>
      <c r="S296" s="81"/>
      <c r="T296" s="81"/>
      <c r="U296" s="81"/>
    </row>
    <row r="297" spans="1:21" ht="15" outlineLevel="6" x14ac:dyDescent="0.25">
      <c r="A297" s="101">
        <f t="shared" si="147"/>
        <v>287</v>
      </c>
      <c r="B297" s="98" t="s">
        <v>173</v>
      </c>
      <c r="C297" s="99" t="s">
        <v>823</v>
      </c>
      <c r="D297" s="99" t="s">
        <v>743</v>
      </c>
      <c r="E297" s="98"/>
      <c r="F297" s="99" t="s">
        <v>174</v>
      </c>
      <c r="G297" s="98"/>
      <c r="H297" s="100">
        <f>H296</f>
        <v>94000</v>
      </c>
      <c r="I297" s="100">
        <f t="shared" ref="I297:J297" si="162">I296</f>
        <v>94000</v>
      </c>
      <c r="J297" s="100">
        <f t="shared" si="162"/>
        <v>94000</v>
      </c>
      <c r="K297" s="35"/>
      <c r="L297" s="35"/>
      <c r="M297" s="36"/>
      <c r="N297" s="38"/>
      <c r="Q297" s="76">
        <f t="shared" si="145"/>
        <v>282000</v>
      </c>
      <c r="R297" s="80">
        <f t="shared" si="146"/>
        <v>0</v>
      </c>
      <c r="S297" s="81"/>
      <c r="T297" s="81"/>
      <c r="U297" s="81"/>
    </row>
    <row r="298" spans="1:21" ht="15" outlineLevel="6" x14ac:dyDescent="0.25">
      <c r="A298" s="101">
        <f t="shared" si="147"/>
        <v>288</v>
      </c>
      <c r="B298" s="98" t="s">
        <v>179</v>
      </c>
      <c r="C298" s="99" t="s">
        <v>823</v>
      </c>
      <c r="D298" s="99" t="s">
        <v>743</v>
      </c>
      <c r="E298" s="98"/>
      <c r="F298" s="99" t="s">
        <v>180</v>
      </c>
      <c r="G298" s="98"/>
      <c r="H298" s="100">
        <f>H296</f>
        <v>94000</v>
      </c>
      <c r="I298" s="100">
        <f t="shared" ref="I298:J298" si="163">I296</f>
        <v>94000</v>
      </c>
      <c r="J298" s="100">
        <f t="shared" si="163"/>
        <v>94000</v>
      </c>
      <c r="K298" s="35"/>
      <c r="L298" s="35"/>
      <c r="M298" s="36"/>
      <c r="N298" s="38"/>
      <c r="Q298" s="76">
        <f t="shared" si="145"/>
        <v>282000</v>
      </c>
      <c r="R298" s="80">
        <f t="shared" si="146"/>
        <v>0</v>
      </c>
      <c r="S298" s="81"/>
      <c r="T298" s="81"/>
      <c r="U298" s="81"/>
    </row>
    <row r="299" spans="1:21" ht="75" outlineLevel="6" x14ac:dyDescent="0.25">
      <c r="A299" s="101">
        <f t="shared" si="147"/>
        <v>289</v>
      </c>
      <c r="B299" s="98" t="s">
        <v>474</v>
      </c>
      <c r="C299" s="99" t="s">
        <v>824</v>
      </c>
      <c r="D299" s="99" t="s">
        <v>224</v>
      </c>
      <c r="E299" s="98" t="s">
        <v>43</v>
      </c>
      <c r="F299" s="99"/>
      <c r="G299" s="98" t="s">
        <v>338</v>
      </c>
      <c r="H299" s="100">
        <f>H301</f>
        <v>385000</v>
      </c>
      <c r="I299" s="105">
        <f>I301</f>
        <v>385000</v>
      </c>
      <c r="J299" s="105">
        <f>J301</f>
        <v>385000</v>
      </c>
      <c r="K299" s="35"/>
      <c r="L299" s="35"/>
      <c r="M299" s="36"/>
      <c r="N299" s="37"/>
      <c r="Q299" s="76">
        <f t="shared" si="145"/>
        <v>1155000</v>
      </c>
      <c r="R299" s="80">
        <f t="shared" si="146"/>
        <v>0</v>
      </c>
      <c r="S299" s="81"/>
      <c r="T299" s="81"/>
      <c r="U299" s="81"/>
    </row>
    <row r="300" spans="1:21" ht="45" outlineLevel="7" x14ac:dyDescent="0.25">
      <c r="A300" s="101">
        <f t="shared" si="147"/>
        <v>290</v>
      </c>
      <c r="B300" s="98" t="s">
        <v>896</v>
      </c>
      <c r="C300" s="99" t="s">
        <v>824</v>
      </c>
      <c r="D300" s="99" t="s">
        <v>423</v>
      </c>
      <c r="E300" s="98" t="s">
        <v>43</v>
      </c>
      <c r="F300" s="99"/>
      <c r="G300" s="98" t="s">
        <v>338</v>
      </c>
      <c r="H300" s="100">
        <f>H301</f>
        <v>385000</v>
      </c>
      <c r="I300" s="104">
        <f>I301</f>
        <v>385000</v>
      </c>
      <c r="J300" s="100">
        <f>J301</f>
        <v>385000</v>
      </c>
      <c r="K300" s="35"/>
      <c r="L300" s="35"/>
      <c r="M300" s="36"/>
      <c r="N300" s="37"/>
      <c r="Q300" s="76">
        <f t="shared" si="145"/>
        <v>1155000</v>
      </c>
      <c r="R300" s="80">
        <f t="shared" si="146"/>
        <v>0</v>
      </c>
      <c r="S300" s="81"/>
      <c r="T300" s="81"/>
      <c r="U300" s="81"/>
    </row>
    <row r="301" spans="1:21" ht="45" outlineLevel="6" x14ac:dyDescent="0.25">
      <c r="A301" s="101">
        <f t="shared" si="147"/>
        <v>291</v>
      </c>
      <c r="B301" s="98" t="s">
        <v>897</v>
      </c>
      <c r="C301" s="99" t="s">
        <v>824</v>
      </c>
      <c r="D301" s="99" t="s">
        <v>476</v>
      </c>
      <c r="E301" s="98" t="s">
        <v>43</v>
      </c>
      <c r="F301" s="99"/>
      <c r="G301" s="98" t="s">
        <v>338</v>
      </c>
      <c r="H301" s="100">
        <f>SUM(K301:N301)</f>
        <v>385000</v>
      </c>
      <c r="I301" s="106">
        <v>385000</v>
      </c>
      <c r="J301" s="106">
        <v>385000</v>
      </c>
      <c r="K301" s="35">
        <v>385000</v>
      </c>
      <c r="L301" s="35"/>
      <c r="M301" s="36"/>
      <c r="N301" s="38"/>
      <c r="Q301" s="76">
        <f t="shared" si="145"/>
        <v>1155000</v>
      </c>
      <c r="R301" s="80">
        <f t="shared" si="146"/>
        <v>0</v>
      </c>
      <c r="S301" s="81"/>
      <c r="T301" s="81"/>
      <c r="U301" s="81"/>
    </row>
    <row r="302" spans="1:21" ht="15" outlineLevel="6" x14ac:dyDescent="0.25">
      <c r="A302" s="101">
        <f t="shared" si="147"/>
        <v>292</v>
      </c>
      <c r="B302" s="98" t="s">
        <v>173</v>
      </c>
      <c r="C302" s="99" t="s">
        <v>824</v>
      </c>
      <c r="D302" s="99" t="s">
        <v>476</v>
      </c>
      <c r="E302" s="98"/>
      <c r="F302" s="99" t="s">
        <v>174</v>
      </c>
      <c r="G302" s="98"/>
      <c r="H302" s="100">
        <f>H301</f>
        <v>385000</v>
      </c>
      <c r="I302" s="100">
        <f t="shared" ref="I302:J302" si="164">I301</f>
        <v>385000</v>
      </c>
      <c r="J302" s="100">
        <f t="shared" si="164"/>
        <v>385000</v>
      </c>
      <c r="K302" s="35"/>
      <c r="L302" s="35"/>
      <c r="M302" s="36"/>
      <c r="N302" s="38"/>
      <c r="Q302" s="76">
        <f t="shared" si="145"/>
        <v>1155000</v>
      </c>
      <c r="R302" s="80">
        <f t="shared" si="146"/>
        <v>0</v>
      </c>
      <c r="S302" s="81"/>
      <c r="T302" s="81"/>
      <c r="U302" s="81"/>
    </row>
    <row r="303" spans="1:21" ht="15" outlineLevel="6" x14ac:dyDescent="0.25">
      <c r="A303" s="101">
        <f t="shared" si="147"/>
        <v>293</v>
      </c>
      <c r="B303" s="98" t="s">
        <v>179</v>
      </c>
      <c r="C303" s="99" t="s">
        <v>824</v>
      </c>
      <c r="D303" s="99" t="s">
        <v>476</v>
      </c>
      <c r="E303" s="98"/>
      <c r="F303" s="99" t="s">
        <v>180</v>
      </c>
      <c r="G303" s="98"/>
      <c r="H303" s="100">
        <f>H301</f>
        <v>385000</v>
      </c>
      <c r="I303" s="100">
        <f t="shared" ref="I303:J303" si="165">I301</f>
        <v>385000</v>
      </c>
      <c r="J303" s="100">
        <f t="shared" si="165"/>
        <v>385000</v>
      </c>
      <c r="K303" s="35"/>
      <c r="L303" s="35"/>
      <c r="M303" s="36"/>
      <c r="N303" s="38"/>
      <c r="Q303" s="76">
        <f t="shared" si="145"/>
        <v>1155000</v>
      </c>
      <c r="R303" s="80">
        <f t="shared" si="146"/>
        <v>0</v>
      </c>
      <c r="S303" s="81"/>
      <c r="T303" s="81"/>
      <c r="U303" s="81"/>
    </row>
    <row r="304" spans="1:21" ht="90" outlineLevel="6" x14ac:dyDescent="0.25">
      <c r="A304" s="101">
        <f t="shared" si="147"/>
        <v>294</v>
      </c>
      <c r="B304" s="98" t="s">
        <v>477</v>
      </c>
      <c r="C304" s="99" t="s">
        <v>825</v>
      </c>
      <c r="D304" s="99" t="s">
        <v>224</v>
      </c>
      <c r="E304" s="98" t="s">
        <v>43</v>
      </c>
      <c r="F304" s="99"/>
      <c r="G304" s="98" t="s">
        <v>338</v>
      </c>
      <c r="H304" s="100">
        <f>H306</f>
        <v>15000</v>
      </c>
      <c r="I304" s="105">
        <f>I306</f>
        <v>15000</v>
      </c>
      <c r="J304" s="105">
        <f>J306</f>
        <v>15000</v>
      </c>
      <c r="K304" s="35"/>
      <c r="L304" s="35"/>
      <c r="M304" s="36"/>
      <c r="N304" s="37"/>
      <c r="Q304" s="76">
        <f t="shared" si="145"/>
        <v>45000</v>
      </c>
      <c r="R304" s="80">
        <f t="shared" si="146"/>
        <v>0</v>
      </c>
      <c r="S304" s="81"/>
      <c r="T304" s="81"/>
      <c r="U304" s="81"/>
    </row>
    <row r="305" spans="1:21" ht="45" outlineLevel="7" x14ac:dyDescent="0.25">
      <c r="A305" s="101">
        <f t="shared" si="147"/>
        <v>295</v>
      </c>
      <c r="B305" s="98" t="s">
        <v>896</v>
      </c>
      <c r="C305" s="99" t="s">
        <v>825</v>
      </c>
      <c r="D305" s="99" t="s">
        <v>423</v>
      </c>
      <c r="E305" s="98" t="s">
        <v>43</v>
      </c>
      <c r="F305" s="99"/>
      <c r="G305" s="98" t="s">
        <v>338</v>
      </c>
      <c r="H305" s="100">
        <f>H306</f>
        <v>15000</v>
      </c>
      <c r="I305" s="104">
        <f>I306</f>
        <v>15000</v>
      </c>
      <c r="J305" s="100">
        <f>J306</f>
        <v>15000</v>
      </c>
      <c r="K305" s="35"/>
      <c r="L305" s="35"/>
      <c r="M305" s="36"/>
      <c r="N305" s="37"/>
      <c r="Q305" s="76">
        <f t="shared" si="145"/>
        <v>45000</v>
      </c>
      <c r="R305" s="80">
        <f t="shared" si="146"/>
        <v>0</v>
      </c>
      <c r="S305" s="81"/>
      <c r="T305" s="81"/>
      <c r="U305" s="81"/>
    </row>
    <row r="306" spans="1:21" ht="45" outlineLevel="6" x14ac:dyDescent="0.25">
      <c r="A306" s="101">
        <f t="shared" si="147"/>
        <v>296</v>
      </c>
      <c r="B306" s="98" t="s">
        <v>897</v>
      </c>
      <c r="C306" s="99" t="s">
        <v>825</v>
      </c>
      <c r="D306" s="99" t="s">
        <v>476</v>
      </c>
      <c r="E306" s="98" t="s">
        <v>43</v>
      </c>
      <c r="F306" s="99"/>
      <c r="G306" s="98" t="s">
        <v>338</v>
      </c>
      <c r="H306" s="100">
        <f>SUM(K306:N306)</f>
        <v>15000</v>
      </c>
      <c r="I306" s="106">
        <v>15000</v>
      </c>
      <c r="J306" s="106">
        <v>15000</v>
      </c>
      <c r="K306" s="35">
        <v>15000</v>
      </c>
      <c r="L306" s="35"/>
      <c r="M306" s="36"/>
      <c r="N306" s="38"/>
      <c r="Q306" s="76">
        <f t="shared" si="145"/>
        <v>45000</v>
      </c>
      <c r="R306" s="80">
        <f t="shared" si="146"/>
        <v>0</v>
      </c>
      <c r="S306" s="81"/>
      <c r="T306" s="81"/>
      <c r="U306" s="81"/>
    </row>
    <row r="307" spans="1:21" ht="15" outlineLevel="6" x14ac:dyDescent="0.25">
      <c r="A307" s="101">
        <f t="shared" si="147"/>
        <v>297</v>
      </c>
      <c r="B307" s="98" t="s">
        <v>173</v>
      </c>
      <c r="C307" s="99" t="s">
        <v>825</v>
      </c>
      <c r="D307" s="99" t="s">
        <v>476</v>
      </c>
      <c r="E307" s="98"/>
      <c r="F307" s="99" t="s">
        <v>174</v>
      </c>
      <c r="G307" s="98"/>
      <c r="H307" s="100">
        <f>H306</f>
        <v>15000</v>
      </c>
      <c r="I307" s="100">
        <f t="shared" ref="I307:J307" si="166">I306</f>
        <v>15000</v>
      </c>
      <c r="J307" s="100">
        <f t="shared" si="166"/>
        <v>15000</v>
      </c>
      <c r="K307" s="35"/>
      <c r="L307" s="35"/>
      <c r="M307" s="36"/>
      <c r="N307" s="38"/>
      <c r="Q307" s="76">
        <f t="shared" si="145"/>
        <v>45000</v>
      </c>
      <c r="R307" s="80">
        <f t="shared" si="146"/>
        <v>0</v>
      </c>
      <c r="S307" s="81"/>
      <c r="T307" s="81"/>
      <c r="U307" s="81"/>
    </row>
    <row r="308" spans="1:21" ht="15" outlineLevel="6" x14ac:dyDescent="0.25">
      <c r="A308" s="101">
        <f t="shared" si="147"/>
        <v>298</v>
      </c>
      <c r="B308" s="98" t="s">
        <v>179</v>
      </c>
      <c r="C308" s="99" t="s">
        <v>825</v>
      </c>
      <c r="D308" s="99" t="s">
        <v>476</v>
      </c>
      <c r="E308" s="98"/>
      <c r="F308" s="99" t="s">
        <v>180</v>
      </c>
      <c r="G308" s="98"/>
      <c r="H308" s="100">
        <f>H306</f>
        <v>15000</v>
      </c>
      <c r="I308" s="100">
        <f t="shared" ref="I308:J308" si="167">I306</f>
        <v>15000</v>
      </c>
      <c r="J308" s="100">
        <f t="shared" si="167"/>
        <v>15000</v>
      </c>
      <c r="K308" s="35"/>
      <c r="L308" s="35"/>
      <c r="M308" s="36"/>
      <c r="N308" s="38"/>
      <c r="Q308" s="76">
        <f t="shared" si="145"/>
        <v>45000</v>
      </c>
      <c r="R308" s="80">
        <f t="shared" si="146"/>
        <v>0</v>
      </c>
      <c r="S308" s="81"/>
      <c r="T308" s="81"/>
      <c r="U308" s="81"/>
    </row>
    <row r="309" spans="1:21" ht="75" outlineLevel="6" x14ac:dyDescent="0.25">
      <c r="A309" s="101">
        <f t="shared" si="147"/>
        <v>299</v>
      </c>
      <c r="B309" s="98" t="s">
        <v>354</v>
      </c>
      <c r="C309" s="99" t="s">
        <v>818</v>
      </c>
      <c r="D309" s="99" t="s">
        <v>224</v>
      </c>
      <c r="E309" s="98" t="s">
        <v>235</v>
      </c>
      <c r="F309" s="99"/>
      <c r="G309" s="98" t="s">
        <v>338</v>
      </c>
      <c r="H309" s="100">
        <f>H310+H315</f>
        <v>5728000</v>
      </c>
      <c r="I309" s="100">
        <f>I310+I315</f>
        <v>5728000</v>
      </c>
      <c r="J309" s="100">
        <f>J310+J315</f>
        <v>5728000</v>
      </c>
      <c r="K309" s="35">
        <f>SUM(K310:K319)</f>
        <v>5728000</v>
      </c>
      <c r="L309" s="35">
        <f t="shared" ref="L309:P309" si="168">SUM(L310:L319)</f>
        <v>0</v>
      </c>
      <c r="M309" s="35">
        <f t="shared" si="168"/>
        <v>0</v>
      </c>
      <c r="N309" s="35">
        <f t="shared" si="168"/>
        <v>0</v>
      </c>
      <c r="O309" s="35">
        <f t="shared" si="168"/>
        <v>0</v>
      </c>
      <c r="P309" s="35">
        <f t="shared" si="168"/>
        <v>0</v>
      </c>
      <c r="Q309" s="76">
        <f t="shared" si="145"/>
        <v>17184000</v>
      </c>
      <c r="R309" s="80">
        <f t="shared" si="146"/>
        <v>0</v>
      </c>
      <c r="S309" s="81"/>
      <c r="T309" s="81"/>
      <c r="U309" s="81"/>
    </row>
    <row r="310" spans="1:21" ht="105" outlineLevel="7" x14ac:dyDescent="0.25">
      <c r="A310" s="101">
        <f t="shared" si="147"/>
        <v>300</v>
      </c>
      <c r="B310" s="98" t="s">
        <v>360</v>
      </c>
      <c r="C310" s="99" t="s">
        <v>819</v>
      </c>
      <c r="D310" s="99" t="s">
        <v>224</v>
      </c>
      <c r="E310" s="98" t="s">
        <v>235</v>
      </c>
      <c r="F310" s="99"/>
      <c r="G310" s="98" t="s">
        <v>338</v>
      </c>
      <c r="H310" s="100">
        <f>H312</f>
        <v>5213000</v>
      </c>
      <c r="I310" s="108">
        <f>I312</f>
        <v>5213000</v>
      </c>
      <c r="J310" s="105">
        <f>J312</f>
        <v>5213000</v>
      </c>
      <c r="K310" s="35"/>
      <c r="L310" s="35"/>
      <c r="M310" s="36"/>
      <c r="N310" s="37"/>
      <c r="Q310" s="76">
        <f t="shared" si="145"/>
        <v>15639000</v>
      </c>
      <c r="R310" s="80">
        <f t="shared" si="146"/>
        <v>0</v>
      </c>
      <c r="S310" s="81"/>
      <c r="T310" s="81"/>
      <c r="U310" s="81"/>
    </row>
    <row r="311" spans="1:21" ht="45" outlineLevel="4" x14ac:dyDescent="0.25">
      <c r="A311" s="101">
        <f t="shared" si="147"/>
        <v>301</v>
      </c>
      <c r="B311" s="98" t="s">
        <v>903</v>
      </c>
      <c r="C311" s="99" t="s">
        <v>819</v>
      </c>
      <c r="D311" s="99" t="s">
        <v>742</v>
      </c>
      <c r="E311" s="98" t="s">
        <v>235</v>
      </c>
      <c r="F311" s="99"/>
      <c r="G311" s="98" t="s">
        <v>338</v>
      </c>
      <c r="H311" s="100">
        <f>H312</f>
        <v>5213000</v>
      </c>
      <c r="I311" s="100">
        <f>I312</f>
        <v>5213000</v>
      </c>
      <c r="J311" s="100">
        <f>J312</f>
        <v>5213000</v>
      </c>
      <c r="K311" s="35"/>
      <c r="L311" s="35"/>
      <c r="M311" s="36"/>
      <c r="N311" s="37"/>
      <c r="Q311" s="76">
        <f t="shared" si="145"/>
        <v>15639000</v>
      </c>
      <c r="R311" s="80">
        <f t="shared" si="146"/>
        <v>0</v>
      </c>
      <c r="S311" s="81"/>
      <c r="T311" s="81"/>
      <c r="U311" s="81"/>
    </row>
    <row r="312" spans="1:21" ht="15" outlineLevel="5" x14ac:dyDescent="0.25">
      <c r="A312" s="101">
        <f t="shared" si="147"/>
        <v>302</v>
      </c>
      <c r="B312" s="98" t="s">
        <v>906</v>
      </c>
      <c r="C312" s="99" t="s">
        <v>819</v>
      </c>
      <c r="D312" s="99" t="s">
        <v>743</v>
      </c>
      <c r="E312" s="98" t="s">
        <v>235</v>
      </c>
      <c r="F312" s="99"/>
      <c r="G312" s="98" t="s">
        <v>338</v>
      </c>
      <c r="H312" s="100">
        <f>SUM(K312:N312)</f>
        <v>5213000</v>
      </c>
      <c r="I312" s="106">
        <v>5213000</v>
      </c>
      <c r="J312" s="106">
        <v>5213000</v>
      </c>
      <c r="K312" s="35">
        <v>5213000</v>
      </c>
      <c r="L312" s="35"/>
      <c r="M312" s="36"/>
      <c r="N312" s="38"/>
      <c r="Q312" s="76">
        <f t="shared" si="145"/>
        <v>15639000</v>
      </c>
      <c r="R312" s="80">
        <f t="shared" si="146"/>
        <v>0</v>
      </c>
      <c r="S312" s="81"/>
      <c r="T312" s="81"/>
      <c r="U312" s="81"/>
    </row>
    <row r="313" spans="1:21" ht="15" outlineLevel="5" x14ac:dyDescent="0.25">
      <c r="A313" s="101">
        <f t="shared" si="147"/>
        <v>303</v>
      </c>
      <c r="B313" s="98" t="s">
        <v>99</v>
      </c>
      <c r="C313" s="99" t="s">
        <v>819</v>
      </c>
      <c r="D313" s="99" t="s">
        <v>743</v>
      </c>
      <c r="E313" s="98"/>
      <c r="F313" s="99" t="s">
        <v>100</v>
      </c>
      <c r="G313" s="98"/>
      <c r="H313" s="100">
        <f>H312</f>
        <v>5213000</v>
      </c>
      <c r="I313" s="100">
        <f t="shared" ref="I313:J313" si="169">I312</f>
        <v>5213000</v>
      </c>
      <c r="J313" s="100">
        <f t="shared" si="169"/>
        <v>5213000</v>
      </c>
      <c r="K313" s="35"/>
      <c r="L313" s="35"/>
      <c r="M313" s="36"/>
      <c r="N313" s="38"/>
      <c r="Q313" s="76">
        <f t="shared" si="145"/>
        <v>15639000</v>
      </c>
      <c r="R313" s="80">
        <f t="shared" si="146"/>
        <v>0</v>
      </c>
      <c r="S313" s="81"/>
      <c r="T313" s="81"/>
      <c r="U313" s="81"/>
    </row>
    <row r="314" spans="1:21" ht="15" outlineLevel="5" x14ac:dyDescent="0.25">
      <c r="A314" s="101">
        <f t="shared" si="147"/>
        <v>304</v>
      </c>
      <c r="B314" s="98" t="s">
        <v>105</v>
      </c>
      <c r="C314" s="99" t="s">
        <v>819</v>
      </c>
      <c r="D314" s="99" t="s">
        <v>743</v>
      </c>
      <c r="E314" s="98"/>
      <c r="F314" s="99" t="s">
        <v>106</v>
      </c>
      <c r="G314" s="98"/>
      <c r="H314" s="100">
        <f>H312</f>
        <v>5213000</v>
      </c>
      <c r="I314" s="100">
        <f t="shared" ref="I314:J314" si="170">I312</f>
        <v>5213000</v>
      </c>
      <c r="J314" s="100">
        <f t="shared" si="170"/>
        <v>5213000</v>
      </c>
      <c r="K314" s="35"/>
      <c r="L314" s="35"/>
      <c r="M314" s="36"/>
      <c r="N314" s="38"/>
      <c r="Q314" s="76">
        <f t="shared" si="145"/>
        <v>15639000</v>
      </c>
      <c r="R314" s="80">
        <f t="shared" si="146"/>
        <v>0</v>
      </c>
      <c r="S314" s="81"/>
      <c r="T314" s="81"/>
      <c r="U314" s="81"/>
    </row>
    <row r="315" spans="1:21" ht="150" outlineLevel="6" x14ac:dyDescent="0.25">
      <c r="A315" s="101">
        <f t="shared" si="147"/>
        <v>305</v>
      </c>
      <c r="B315" s="103" t="s">
        <v>363</v>
      </c>
      <c r="C315" s="99" t="s">
        <v>820</v>
      </c>
      <c r="D315" s="99" t="s">
        <v>224</v>
      </c>
      <c r="E315" s="98" t="s">
        <v>235</v>
      </c>
      <c r="F315" s="99"/>
      <c r="G315" s="98" t="s">
        <v>338</v>
      </c>
      <c r="H315" s="100">
        <f>H317</f>
        <v>515000</v>
      </c>
      <c r="I315" s="105">
        <f>I317</f>
        <v>515000</v>
      </c>
      <c r="J315" s="105">
        <f>J317</f>
        <v>515000</v>
      </c>
      <c r="K315" s="35"/>
      <c r="L315" s="35"/>
      <c r="M315" s="36"/>
      <c r="N315" s="37"/>
      <c r="Q315" s="76">
        <f t="shared" si="145"/>
        <v>1545000</v>
      </c>
      <c r="R315" s="80">
        <f t="shared" si="146"/>
        <v>0</v>
      </c>
      <c r="S315" s="81"/>
      <c r="T315" s="81"/>
      <c r="U315" s="81"/>
    </row>
    <row r="316" spans="1:21" ht="45" outlineLevel="6" x14ac:dyDescent="0.25">
      <c r="A316" s="101">
        <f t="shared" si="147"/>
        <v>306</v>
      </c>
      <c r="B316" s="103" t="s">
        <v>903</v>
      </c>
      <c r="C316" s="99" t="s">
        <v>820</v>
      </c>
      <c r="D316" s="99" t="s">
        <v>742</v>
      </c>
      <c r="E316" s="98" t="s">
        <v>235</v>
      </c>
      <c r="F316" s="99"/>
      <c r="G316" s="98" t="s">
        <v>338</v>
      </c>
      <c r="H316" s="100">
        <f>H317</f>
        <v>515000</v>
      </c>
      <c r="I316" s="100">
        <f>I317</f>
        <v>515000</v>
      </c>
      <c r="J316" s="100">
        <f>J317</f>
        <v>515000</v>
      </c>
      <c r="K316" s="35"/>
      <c r="L316" s="35"/>
      <c r="M316" s="36"/>
      <c r="N316" s="37"/>
      <c r="Q316" s="76">
        <f t="shared" si="145"/>
        <v>1545000</v>
      </c>
      <c r="R316" s="80">
        <f t="shared" si="146"/>
        <v>0</v>
      </c>
      <c r="S316" s="81"/>
      <c r="T316" s="81"/>
      <c r="U316" s="81"/>
    </row>
    <row r="317" spans="1:21" ht="15" outlineLevel="7" x14ac:dyDescent="0.25">
      <c r="A317" s="101">
        <f t="shared" si="147"/>
        <v>307</v>
      </c>
      <c r="B317" s="98" t="s">
        <v>906</v>
      </c>
      <c r="C317" s="99" t="s">
        <v>820</v>
      </c>
      <c r="D317" s="99" t="s">
        <v>743</v>
      </c>
      <c r="E317" s="98" t="s">
        <v>235</v>
      </c>
      <c r="F317" s="99"/>
      <c r="G317" s="98" t="s">
        <v>338</v>
      </c>
      <c r="H317" s="100">
        <f>SUM(K317:N317)</f>
        <v>515000</v>
      </c>
      <c r="I317" s="107">
        <v>515000</v>
      </c>
      <c r="J317" s="106">
        <v>515000</v>
      </c>
      <c r="K317" s="35">
        <v>515000</v>
      </c>
      <c r="L317" s="35"/>
      <c r="M317" s="36"/>
      <c r="N317" s="38"/>
      <c r="Q317" s="76">
        <f t="shared" si="145"/>
        <v>1545000</v>
      </c>
      <c r="R317" s="80">
        <f t="shared" si="146"/>
        <v>0</v>
      </c>
      <c r="S317" s="81"/>
      <c r="T317" s="81"/>
      <c r="U317" s="81"/>
    </row>
    <row r="318" spans="1:21" ht="15" outlineLevel="7" x14ac:dyDescent="0.25">
      <c r="A318" s="101">
        <f t="shared" si="147"/>
        <v>308</v>
      </c>
      <c r="B318" s="98" t="s">
        <v>99</v>
      </c>
      <c r="C318" s="99" t="s">
        <v>820</v>
      </c>
      <c r="D318" s="99" t="s">
        <v>743</v>
      </c>
      <c r="E318" s="98"/>
      <c r="F318" s="99" t="s">
        <v>100</v>
      </c>
      <c r="G318" s="98"/>
      <c r="H318" s="100">
        <f>H317</f>
        <v>515000</v>
      </c>
      <c r="I318" s="100">
        <f t="shared" ref="I318:J318" si="171">I317</f>
        <v>515000</v>
      </c>
      <c r="J318" s="100">
        <f t="shared" si="171"/>
        <v>515000</v>
      </c>
      <c r="K318" s="35"/>
      <c r="L318" s="35"/>
      <c r="M318" s="36"/>
      <c r="N318" s="38"/>
      <c r="Q318" s="76">
        <f t="shared" si="145"/>
        <v>1545000</v>
      </c>
      <c r="R318" s="80">
        <f t="shared" si="146"/>
        <v>0</v>
      </c>
      <c r="S318" s="81"/>
      <c r="T318" s="81"/>
      <c r="U318" s="81"/>
    </row>
    <row r="319" spans="1:21" ht="15" outlineLevel="7" x14ac:dyDescent="0.25">
      <c r="A319" s="101">
        <f t="shared" si="147"/>
        <v>309</v>
      </c>
      <c r="B319" s="98" t="s">
        <v>105</v>
      </c>
      <c r="C319" s="99" t="s">
        <v>820</v>
      </c>
      <c r="D319" s="99" t="s">
        <v>743</v>
      </c>
      <c r="E319" s="98"/>
      <c r="F319" s="99" t="s">
        <v>106</v>
      </c>
      <c r="G319" s="98"/>
      <c r="H319" s="100">
        <f>H317</f>
        <v>515000</v>
      </c>
      <c r="I319" s="100">
        <f t="shared" ref="I319:J319" si="172">I317</f>
        <v>515000</v>
      </c>
      <c r="J319" s="100">
        <f t="shared" si="172"/>
        <v>515000</v>
      </c>
      <c r="K319" s="35"/>
      <c r="L319" s="35"/>
      <c r="M319" s="36"/>
      <c r="N319" s="38"/>
      <c r="Q319" s="76">
        <f t="shared" si="145"/>
        <v>1545000</v>
      </c>
      <c r="R319" s="80">
        <f t="shared" si="146"/>
        <v>0</v>
      </c>
      <c r="S319" s="81"/>
      <c r="T319" s="81"/>
      <c r="U319" s="81"/>
    </row>
    <row r="320" spans="1:21" ht="30" outlineLevel="6" x14ac:dyDescent="0.2">
      <c r="A320" s="101">
        <f t="shared" si="147"/>
        <v>310</v>
      </c>
      <c r="B320" s="98" t="s">
        <v>368</v>
      </c>
      <c r="C320" s="99" t="s">
        <v>826</v>
      </c>
      <c r="D320" s="99" t="s">
        <v>224</v>
      </c>
      <c r="E320" s="98" t="s">
        <v>235</v>
      </c>
      <c r="F320" s="99"/>
      <c r="G320" s="98" t="s">
        <v>235</v>
      </c>
      <c r="H320" s="100">
        <f>H321+H347</f>
        <v>2576200</v>
      </c>
      <c r="I320" s="100">
        <f t="shared" ref="I320:J320" si="173">I321+I347</f>
        <v>2420200</v>
      </c>
      <c r="J320" s="100">
        <f t="shared" si="173"/>
        <v>2420200</v>
      </c>
      <c r="K320" s="35">
        <f>K321+K347</f>
        <v>2239000</v>
      </c>
      <c r="L320" s="35">
        <f t="shared" ref="L320:P320" si="174">L321+L347</f>
        <v>0</v>
      </c>
      <c r="M320" s="35">
        <f t="shared" si="174"/>
        <v>0</v>
      </c>
      <c r="N320" s="35">
        <f t="shared" si="174"/>
        <v>337200</v>
      </c>
      <c r="O320" s="35">
        <f t="shared" si="174"/>
        <v>337200</v>
      </c>
      <c r="P320" s="35">
        <f t="shared" si="174"/>
        <v>337200</v>
      </c>
      <c r="Q320" s="76">
        <f t="shared" si="145"/>
        <v>7416600</v>
      </c>
      <c r="R320" s="35">
        <f t="shared" ref="R320:U320" si="175">SUM(R321:R352)</f>
        <v>0</v>
      </c>
      <c r="S320" s="35">
        <f t="shared" si="175"/>
        <v>0</v>
      </c>
      <c r="T320" s="35">
        <f t="shared" si="175"/>
        <v>0</v>
      </c>
      <c r="U320" s="35">
        <f t="shared" si="175"/>
        <v>0</v>
      </c>
    </row>
    <row r="321" spans="1:21" ht="60" outlineLevel="7" x14ac:dyDescent="0.25">
      <c r="A321" s="101">
        <f t="shared" si="147"/>
        <v>311</v>
      </c>
      <c r="B321" s="98" t="s">
        <v>370</v>
      </c>
      <c r="C321" s="99" t="s">
        <v>827</v>
      </c>
      <c r="D321" s="99" t="s">
        <v>224</v>
      </c>
      <c r="E321" s="98" t="s">
        <v>235</v>
      </c>
      <c r="F321" s="99"/>
      <c r="G321" s="98" t="s">
        <v>235</v>
      </c>
      <c r="H321" s="100">
        <f>H322++H327+H332+H337+H342</f>
        <v>1920200</v>
      </c>
      <c r="I321" s="100">
        <f t="shared" ref="I321:J321" si="176">I322++I327+I332+I337+I342</f>
        <v>1920200</v>
      </c>
      <c r="J321" s="100">
        <f t="shared" si="176"/>
        <v>1920200</v>
      </c>
      <c r="K321" s="35">
        <f>SUM(K322:K346)</f>
        <v>1583000</v>
      </c>
      <c r="L321" s="35">
        <f t="shared" ref="L321:P321" si="177">SUM(L322:L346)</f>
        <v>0</v>
      </c>
      <c r="M321" s="35">
        <f t="shared" si="177"/>
        <v>0</v>
      </c>
      <c r="N321" s="35">
        <f t="shared" si="177"/>
        <v>337200</v>
      </c>
      <c r="O321" s="35">
        <f t="shared" si="177"/>
        <v>337200</v>
      </c>
      <c r="P321" s="35">
        <f t="shared" si="177"/>
        <v>337200</v>
      </c>
      <c r="Q321" s="76">
        <f t="shared" si="145"/>
        <v>5760600</v>
      </c>
      <c r="R321" s="80">
        <f t="shared" si="146"/>
        <v>0</v>
      </c>
      <c r="S321" s="81"/>
      <c r="T321" s="81"/>
      <c r="U321" s="81"/>
    </row>
    <row r="322" spans="1:21" ht="90" outlineLevel="7" x14ac:dyDescent="0.25">
      <c r="A322" s="101">
        <f t="shared" si="147"/>
        <v>312</v>
      </c>
      <c r="B322" s="98" t="s">
        <v>975</v>
      </c>
      <c r="C322" s="99" t="s">
        <v>828</v>
      </c>
      <c r="D322" s="99" t="s">
        <v>224</v>
      </c>
      <c r="E322" s="98" t="s">
        <v>235</v>
      </c>
      <c r="F322" s="99"/>
      <c r="G322" s="98" t="s">
        <v>235</v>
      </c>
      <c r="H322" s="100">
        <f>H324</f>
        <v>337200</v>
      </c>
      <c r="I322" s="105">
        <f>I324</f>
        <v>337200</v>
      </c>
      <c r="J322" s="105">
        <f>J324</f>
        <v>337200</v>
      </c>
      <c r="K322" s="35"/>
      <c r="L322" s="35"/>
      <c r="M322" s="36"/>
      <c r="N322" s="37"/>
      <c r="Q322" s="76">
        <f t="shared" si="145"/>
        <v>1011600</v>
      </c>
      <c r="R322" s="80">
        <f t="shared" si="146"/>
        <v>0</v>
      </c>
      <c r="S322" s="81"/>
      <c r="T322" s="81"/>
      <c r="U322" s="81"/>
    </row>
    <row r="323" spans="1:21" ht="45" outlineLevel="7" x14ac:dyDescent="0.25">
      <c r="A323" s="101">
        <f t="shared" si="147"/>
        <v>313</v>
      </c>
      <c r="B323" s="98" t="s">
        <v>903</v>
      </c>
      <c r="C323" s="99" t="s">
        <v>828</v>
      </c>
      <c r="D323" s="99" t="s">
        <v>742</v>
      </c>
      <c r="E323" s="98" t="s">
        <v>235</v>
      </c>
      <c r="F323" s="99"/>
      <c r="G323" s="98" t="s">
        <v>235</v>
      </c>
      <c r="H323" s="100">
        <f>H324</f>
        <v>337200</v>
      </c>
      <c r="I323" s="104">
        <f>I324</f>
        <v>337200</v>
      </c>
      <c r="J323" s="100">
        <f>J324</f>
        <v>337200</v>
      </c>
      <c r="K323" s="35"/>
      <c r="L323" s="35"/>
      <c r="M323" s="36"/>
      <c r="N323" s="37"/>
      <c r="Q323" s="76">
        <f t="shared" si="145"/>
        <v>1011600</v>
      </c>
      <c r="R323" s="80">
        <f t="shared" si="146"/>
        <v>0</v>
      </c>
      <c r="S323" s="81"/>
      <c r="T323" s="81"/>
      <c r="U323" s="81"/>
    </row>
    <row r="324" spans="1:21" ht="15" outlineLevel="7" x14ac:dyDescent="0.25">
      <c r="A324" s="101">
        <f t="shared" si="147"/>
        <v>314</v>
      </c>
      <c r="B324" s="98" t="s">
        <v>906</v>
      </c>
      <c r="C324" s="99" t="s">
        <v>828</v>
      </c>
      <c r="D324" s="99" t="s">
        <v>743</v>
      </c>
      <c r="E324" s="98" t="s">
        <v>235</v>
      </c>
      <c r="F324" s="99"/>
      <c r="G324" s="98" t="s">
        <v>235</v>
      </c>
      <c r="H324" s="100">
        <f>SUM(K324:N324)</f>
        <v>337200</v>
      </c>
      <c r="I324" s="106">
        <v>337200</v>
      </c>
      <c r="J324" s="106">
        <v>337200</v>
      </c>
      <c r="K324" s="35"/>
      <c r="L324" s="35"/>
      <c r="M324" s="36"/>
      <c r="N324" s="38">
        <v>337200</v>
      </c>
      <c r="O324" s="36">
        <v>337200</v>
      </c>
      <c r="P324" s="36">
        <v>337200</v>
      </c>
      <c r="Q324" s="76">
        <f t="shared" si="145"/>
        <v>1011600</v>
      </c>
      <c r="R324" s="80">
        <f t="shared" si="146"/>
        <v>0</v>
      </c>
      <c r="S324" s="81"/>
      <c r="T324" s="81"/>
      <c r="U324" s="81"/>
    </row>
    <row r="325" spans="1:21" ht="15" outlineLevel="7" x14ac:dyDescent="0.25">
      <c r="A325" s="101">
        <f t="shared" si="147"/>
        <v>315</v>
      </c>
      <c r="B325" s="98" t="s">
        <v>99</v>
      </c>
      <c r="C325" s="99" t="s">
        <v>828</v>
      </c>
      <c r="D325" s="99" t="s">
        <v>743</v>
      </c>
      <c r="E325" s="98"/>
      <c r="F325" s="99" t="s">
        <v>100</v>
      </c>
      <c r="G325" s="98"/>
      <c r="H325" s="100">
        <f>H324</f>
        <v>337200</v>
      </c>
      <c r="I325" s="100">
        <f t="shared" ref="I325:J325" si="178">I324</f>
        <v>337200</v>
      </c>
      <c r="J325" s="100">
        <f t="shared" si="178"/>
        <v>337200</v>
      </c>
      <c r="K325" s="35"/>
      <c r="L325" s="35"/>
      <c r="M325" s="36"/>
      <c r="N325" s="38"/>
      <c r="Q325" s="76">
        <f t="shared" si="145"/>
        <v>1011600</v>
      </c>
      <c r="R325" s="80">
        <f t="shared" si="146"/>
        <v>0</v>
      </c>
      <c r="S325" s="81"/>
      <c r="T325" s="81"/>
      <c r="U325" s="81"/>
    </row>
    <row r="326" spans="1:21" ht="15" outlineLevel="7" x14ac:dyDescent="0.25">
      <c r="A326" s="101">
        <f t="shared" si="147"/>
        <v>316</v>
      </c>
      <c r="B326" s="98" t="s">
        <v>117</v>
      </c>
      <c r="C326" s="99" t="s">
        <v>828</v>
      </c>
      <c r="D326" s="99" t="s">
        <v>743</v>
      </c>
      <c r="E326" s="98"/>
      <c r="F326" s="99" t="s">
        <v>118</v>
      </c>
      <c r="G326" s="98"/>
      <c r="H326" s="100">
        <f>H324</f>
        <v>337200</v>
      </c>
      <c r="I326" s="100">
        <f t="shared" ref="I326:J326" si="179">I324</f>
        <v>337200</v>
      </c>
      <c r="J326" s="100">
        <f t="shared" si="179"/>
        <v>337200</v>
      </c>
      <c r="K326" s="35"/>
      <c r="L326" s="35"/>
      <c r="M326" s="36"/>
      <c r="N326" s="38"/>
      <c r="Q326" s="76">
        <f t="shared" si="145"/>
        <v>1011600</v>
      </c>
      <c r="R326" s="80">
        <f t="shared" si="146"/>
        <v>0</v>
      </c>
      <c r="S326" s="81"/>
      <c r="T326" s="81"/>
      <c r="U326" s="81"/>
    </row>
    <row r="327" spans="1:21" ht="90" outlineLevel="7" x14ac:dyDescent="0.25">
      <c r="A327" s="101">
        <f t="shared" si="147"/>
        <v>317</v>
      </c>
      <c r="B327" s="98" t="s">
        <v>374</v>
      </c>
      <c r="C327" s="99" t="s">
        <v>829</v>
      </c>
      <c r="D327" s="99" t="s">
        <v>224</v>
      </c>
      <c r="E327" s="98" t="s">
        <v>235</v>
      </c>
      <c r="F327" s="99"/>
      <c r="G327" s="98" t="s">
        <v>235</v>
      </c>
      <c r="H327" s="100">
        <f>H329</f>
        <v>1398000</v>
      </c>
      <c r="I327" s="108">
        <f>I329</f>
        <v>1398000</v>
      </c>
      <c r="J327" s="105">
        <f>J329</f>
        <v>1398000</v>
      </c>
      <c r="K327" s="35"/>
      <c r="L327" s="35"/>
      <c r="M327" s="36"/>
      <c r="N327" s="37"/>
      <c r="Q327" s="76">
        <f t="shared" si="145"/>
        <v>4194000</v>
      </c>
      <c r="R327" s="80">
        <f t="shared" si="146"/>
        <v>0</v>
      </c>
      <c r="S327" s="81"/>
      <c r="T327" s="81"/>
      <c r="U327" s="81"/>
    </row>
    <row r="328" spans="1:21" ht="45" outlineLevel="4" x14ac:dyDescent="0.25">
      <c r="A328" s="101">
        <f t="shared" si="147"/>
        <v>318</v>
      </c>
      <c r="B328" s="98" t="s">
        <v>903</v>
      </c>
      <c r="C328" s="99" t="s">
        <v>829</v>
      </c>
      <c r="D328" s="99" t="s">
        <v>742</v>
      </c>
      <c r="E328" s="98" t="s">
        <v>235</v>
      </c>
      <c r="F328" s="99"/>
      <c r="G328" s="98" t="s">
        <v>235</v>
      </c>
      <c r="H328" s="100">
        <f>H329</f>
        <v>1398000</v>
      </c>
      <c r="I328" s="100">
        <f>I329</f>
        <v>1398000</v>
      </c>
      <c r="J328" s="100">
        <f>J329</f>
        <v>1398000</v>
      </c>
      <c r="K328" s="35"/>
      <c r="L328" s="35"/>
      <c r="M328" s="36"/>
      <c r="N328" s="37"/>
      <c r="Q328" s="76">
        <f t="shared" si="145"/>
        <v>4194000</v>
      </c>
      <c r="R328" s="80">
        <f t="shared" si="146"/>
        <v>0</v>
      </c>
      <c r="S328" s="81"/>
      <c r="T328" s="81"/>
      <c r="U328" s="81"/>
    </row>
    <row r="329" spans="1:21" ht="15" outlineLevel="5" x14ac:dyDescent="0.25">
      <c r="A329" s="101">
        <f t="shared" si="147"/>
        <v>319</v>
      </c>
      <c r="B329" s="98" t="s">
        <v>906</v>
      </c>
      <c r="C329" s="99" t="s">
        <v>829</v>
      </c>
      <c r="D329" s="99" t="s">
        <v>743</v>
      </c>
      <c r="E329" s="98" t="s">
        <v>235</v>
      </c>
      <c r="F329" s="99"/>
      <c r="G329" s="98" t="s">
        <v>235</v>
      </c>
      <c r="H329" s="100">
        <f>SUM(K329:N329)</f>
        <v>1398000</v>
      </c>
      <c r="I329" s="106">
        <v>1398000</v>
      </c>
      <c r="J329" s="106">
        <v>1398000</v>
      </c>
      <c r="K329" s="35">
        <v>1398000</v>
      </c>
      <c r="L329" s="35"/>
      <c r="M329" s="36"/>
      <c r="N329" s="38"/>
      <c r="Q329" s="76">
        <f t="shared" si="145"/>
        <v>4194000</v>
      </c>
      <c r="R329" s="80">
        <f t="shared" si="146"/>
        <v>0</v>
      </c>
      <c r="S329" s="81"/>
      <c r="T329" s="81"/>
      <c r="U329" s="81"/>
    </row>
    <row r="330" spans="1:21" ht="15" outlineLevel="5" x14ac:dyDescent="0.25">
      <c r="A330" s="101">
        <f t="shared" si="147"/>
        <v>320</v>
      </c>
      <c r="B330" s="98" t="s">
        <v>99</v>
      </c>
      <c r="C330" s="99" t="s">
        <v>829</v>
      </c>
      <c r="D330" s="99" t="s">
        <v>743</v>
      </c>
      <c r="E330" s="98"/>
      <c r="F330" s="99" t="s">
        <v>100</v>
      </c>
      <c r="G330" s="98"/>
      <c r="H330" s="100">
        <f>H329</f>
        <v>1398000</v>
      </c>
      <c r="I330" s="100">
        <f t="shared" ref="I330:J330" si="180">I329</f>
        <v>1398000</v>
      </c>
      <c r="J330" s="100">
        <f t="shared" si="180"/>
        <v>1398000</v>
      </c>
      <c r="K330" s="35"/>
      <c r="L330" s="35"/>
      <c r="M330" s="36"/>
      <c r="N330" s="38"/>
      <c r="Q330" s="76">
        <f t="shared" si="145"/>
        <v>4194000</v>
      </c>
      <c r="R330" s="80">
        <f t="shared" si="146"/>
        <v>0</v>
      </c>
      <c r="S330" s="81"/>
      <c r="T330" s="81"/>
      <c r="U330" s="81"/>
    </row>
    <row r="331" spans="1:21" ht="15" outlineLevel="5" x14ac:dyDescent="0.25">
      <c r="A331" s="101">
        <f t="shared" si="147"/>
        <v>321</v>
      </c>
      <c r="B331" s="98" t="s">
        <v>117</v>
      </c>
      <c r="C331" s="99" t="s">
        <v>829</v>
      </c>
      <c r="D331" s="99" t="s">
        <v>743</v>
      </c>
      <c r="E331" s="98"/>
      <c r="F331" s="99" t="s">
        <v>118</v>
      </c>
      <c r="G331" s="98"/>
      <c r="H331" s="100">
        <f>H329</f>
        <v>1398000</v>
      </c>
      <c r="I331" s="100">
        <f t="shared" ref="I331:J331" si="181">I329</f>
        <v>1398000</v>
      </c>
      <c r="J331" s="100">
        <f t="shared" si="181"/>
        <v>1398000</v>
      </c>
      <c r="K331" s="35"/>
      <c r="L331" s="35"/>
      <c r="M331" s="36"/>
      <c r="N331" s="38"/>
      <c r="Q331" s="76">
        <f t="shared" ref="Q331:Q394" si="182">H331+I331+J331</f>
        <v>4194000</v>
      </c>
      <c r="R331" s="80">
        <f t="shared" ref="R331:R394" si="183">SUM(S331:U331)</f>
        <v>0</v>
      </c>
      <c r="S331" s="81"/>
      <c r="T331" s="81"/>
      <c r="U331" s="81"/>
    </row>
    <row r="332" spans="1:21" ht="135" outlineLevel="6" x14ac:dyDescent="0.25">
      <c r="A332" s="101">
        <f t="shared" si="147"/>
        <v>322</v>
      </c>
      <c r="B332" s="103" t="s">
        <v>377</v>
      </c>
      <c r="C332" s="99" t="s">
        <v>830</v>
      </c>
      <c r="D332" s="99" t="s">
        <v>224</v>
      </c>
      <c r="E332" s="98" t="s">
        <v>235</v>
      </c>
      <c r="F332" s="99"/>
      <c r="G332" s="98" t="s">
        <v>235</v>
      </c>
      <c r="H332" s="100">
        <f>H334</f>
        <v>75000</v>
      </c>
      <c r="I332" s="105">
        <f>I334</f>
        <v>75000</v>
      </c>
      <c r="J332" s="105">
        <f>J334</f>
        <v>75000</v>
      </c>
      <c r="K332" s="35"/>
      <c r="L332" s="35"/>
      <c r="M332" s="36"/>
      <c r="N332" s="37"/>
      <c r="Q332" s="76">
        <f t="shared" si="182"/>
        <v>225000</v>
      </c>
      <c r="R332" s="80">
        <f t="shared" si="183"/>
        <v>0</v>
      </c>
      <c r="S332" s="81"/>
      <c r="T332" s="81"/>
      <c r="U332" s="81"/>
    </row>
    <row r="333" spans="1:21" ht="45" outlineLevel="6" x14ac:dyDescent="0.25">
      <c r="A333" s="101">
        <f t="shared" ref="A333:A396" si="184">A332+1</f>
        <v>323</v>
      </c>
      <c r="B333" s="103" t="s">
        <v>903</v>
      </c>
      <c r="C333" s="99" t="s">
        <v>830</v>
      </c>
      <c r="D333" s="99" t="s">
        <v>742</v>
      </c>
      <c r="E333" s="98" t="s">
        <v>235</v>
      </c>
      <c r="F333" s="99"/>
      <c r="G333" s="98" t="s">
        <v>235</v>
      </c>
      <c r="H333" s="100">
        <f>H334</f>
        <v>75000</v>
      </c>
      <c r="I333" s="100">
        <f>I334</f>
        <v>75000</v>
      </c>
      <c r="J333" s="100">
        <f>J334</f>
        <v>75000</v>
      </c>
      <c r="K333" s="35"/>
      <c r="L333" s="35"/>
      <c r="M333" s="36"/>
      <c r="N333" s="37"/>
      <c r="Q333" s="76">
        <f t="shared" si="182"/>
        <v>225000</v>
      </c>
      <c r="R333" s="80">
        <f t="shared" si="183"/>
        <v>0</v>
      </c>
      <c r="S333" s="81"/>
      <c r="T333" s="81"/>
      <c r="U333" s="81"/>
    </row>
    <row r="334" spans="1:21" ht="15" outlineLevel="7" x14ac:dyDescent="0.25">
      <c r="A334" s="101">
        <f t="shared" si="184"/>
        <v>324</v>
      </c>
      <c r="B334" s="98" t="s">
        <v>906</v>
      </c>
      <c r="C334" s="99" t="s">
        <v>830</v>
      </c>
      <c r="D334" s="99" t="s">
        <v>743</v>
      </c>
      <c r="E334" s="98" t="s">
        <v>235</v>
      </c>
      <c r="F334" s="99"/>
      <c r="G334" s="98" t="s">
        <v>235</v>
      </c>
      <c r="H334" s="100">
        <f>SUM(K334:N334)</f>
        <v>75000</v>
      </c>
      <c r="I334" s="107">
        <v>75000</v>
      </c>
      <c r="J334" s="106">
        <v>75000</v>
      </c>
      <c r="K334" s="35">
        <v>75000</v>
      </c>
      <c r="L334" s="35"/>
      <c r="M334" s="36"/>
      <c r="N334" s="38"/>
      <c r="Q334" s="76">
        <f t="shared" si="182"/>
        <v>225000</v>
      </c>
      <c r="R334" s="80">
        <f t="shared" si="183"/>
        <v>0</v>
      </c>
      <c r="S334" s="81"/>
      <c r="T334" s="81"/>
      <c r="U334" s="81"/>
    </row>
    <row r="335" spans="1:21" ht="15" outlineLevel="7" x14ac:dyDescent="0.25">
      <c r="A335" s="101">
        <f t="shared" si="184"/>
        <v>325</v>
      </c>
      <c r="B335" s="98" t="s">
        <v>99</v>
      </c>
      <c r="C335" s="99" t="s">
        <v>830</v>
      </c>
      <c r="D335" s="99" t="s">
        <v>743</v>
      </c>
      <c r="E335" s="98"/>
      <c r="F335" s="99" t="s">
        <v>100</v>
      </c>
      <c r="G335" s="98"/>
      <c r="H335" s="100">
        <f>H334</f>
        <v>75000</v>
      </c>
      <c r="I335" s="100">
        <f t="shared" ref="I335:J335" si="185">I334</f>
        <v>75000</v>
      </c>
      <c r="J335" s="100">
        <f t="shared" si="185"/>
        <v>75000</v>
      </c>
      <c r="K335" s="35"/>
      <c r="L335" s="35"/>
      <c r="M335" s="36"/>
      <c r="N335" s="38"/>
      <c r="Q335" s="76">
        <f t="shared" si="182"/>
        <v>225000</v>
      </c>
      <c r="R335" s="80">
        <f t="shared" si="183"/>
        <v>0</v>
      </c>
      <c r="S335" s="81"/>
      <c r="T335" s="81"/>
      <c r="U335" s="81"/>
    </row>
    <row r="336" spans="1:21" ht="15" outlineLevel="7" x14ac:dyDescent="0.25">
      <c r="A336" s="101">
        <f t="shared" si="184"/>
        <v>326</v>
      </c>
      <c r="B336" s="98" t="s">
        <v>117</v>
      </c>
      <c r="C336" s="99" t="s">
        <v>830</v>
      </c>
      <c r="D336" s="99" t="s">
        <v>743</v>
      </c>
      <c r="E336" s="98"/>
      <c r="F336" s="99" t="s">
        <v>118</v>
      </c>
      <c r="G336" s="98"/>
      <c r="H336" s="100">
        <f>H334</f>
        <v>75000</v>
      </c>
      <c r="I336" s="100">
        <f t="shared" ref="I336:J336" si="186">I334</f>
        <v>75000</v>
      </c>
      <c r="J336" s="100">
        <f t="shared" si="186"/>
        <v>75000</v>
      </c>
      <c r="K336" s="35"/>
      <c r="L336" s="35"/>
      <c r="M336" s="36"/>
      <c r="N336" s="38"/>
      <c r="Q336" s="76">
        <f t="shared" si="182"/>
        <v>225000</v>
      </c>
      <c r="R336" s="80">
        <f t="shared" si="183"/>
        <v>0</v>
      </c>
      <c r="S336" s="81"/>
      <c r="T336" s="81"/>
      <c r="U336" s="81"/>
    </row>
    <row r="337" spans="1:21" ht="90" outlineLevel="6" x14ac:dyDescent="0.25">
      <c r="A337" s="101">
        <f t="shared" si="184"/>
        <v>327</v>
      </c>
      <c r="B337" s="98" t="s">
        <v>383</v>
      </c>
      <c r="C337" s="99" t="s">
        <v>831</v>
      </c>
      <c r="D337" s="99" t="s">
        <v>224</v>
      </c>
      <c r="E337" s="98" t="s">
        <v>235</v>
      </c>
      <c r="F337" s="99"/>
      <c r="G337" s="98" t="s">
        <v>235</v>
      </c>
      <c r="H337" s="100">
        <f>H339</f>
        <v>76000</v>
      </c>
      <c r="I337" s="105">
        <f>I339</f>
        <v>76000</v>
      </c>
      <c r="J337" s="105">
        <f>J339</f>
        <v>76000</v>
      </c>
      <c r="K337" s="35"/>
      <c r="L337" s="35"/>
      <c r="M337" s="36"/>
      <c r="N337" s="37"/>
      <c r="Q337" s="76">
        <f t="shared" si="182"/>
        <v>228000</v>
      </c>
      <c r="R337" s="80">
        <f t="shared" si="183"/>
        <v>0</v>
      </c>
      <c r="S337" s="81"/>
      <c r="T337" s="81"/>
      <c r="U337" s="81"/>
    </row>
    <row r="338" spans="1:21" ht="45" outlineLevel="6" x14ac:dyDescent="0.25">
      <c r="A338" s="101">
        <f t="shared" si="184"/>
        <v>328</v>
      </c>
      <c r="B338" s="98" t="s">
        <v>903</v>
      </c>
      <c r="C338" s="99" t="s">
        <v>831</v>
      </c>
      <c r="D338" s="99" t="s">
        <v>742</v>
      </c>
      <c r="E338" s="98" t="s">
        <v>235</v>
      </c>
      <c r="F338" s="99"/>
      <c r="G338" s="98" t="s">
        <v>235</v>
      </c>
      <c r="H338" s="100">
        <f>H339</f>
        <v>76000</v>
      </c>
      <c r="I338" s="100">
        <f>I339</f>
        <v>76000</v>
      </c>
      <c r="J338" s="100">
        <f>J339</f>
        <v>76000</v>
      </c>
      <c r="K338" s="35"/>
      <c r="L338" s="35"/>
      <c r="M338" s="36"/>
      <c r="N338" s="37"/>
      <c r="Q338" s="76">
        <f t="shared" si="182"/>
        <v>228000</v>
      </c>
      <c r="R338" s="80">
        <f t="shared" si="183"/>
        <v>0</v>
      </c>
      <c r="S338" s="81"/>
      <c r="T338" s="81"/>
      <c r="U338" s="81"/>
    </row>
    <row r="339" spans="1:21" ht="15" outlineLevel="7" x14ac:dyDescent="0.25">
      <c r="A339" s="101">
        <f t="shared" si="184"/>
        <v>329</v>
      </c>
      <c r="B339" s="98" t="s">
        <v>906</v>
      </c>
      <c r="C339" s="99" t="s">
        <v>831</v>
      </c>
      <c r="D339" s="99" t="s">
        <v>743</v>
      </c>
      <c r="E339" s="98" t="s">
        <v>235</v>
      </c>
      <c r="F339" s="99"/>
      <c r="G339" s="98" t="s">
        <v>235</v>
      </c>
      <c r="H339" s="100">
        <f>SUM(K339:N339)</f>
        <v>76000</v>
      </c>
      <c r="I339" s="107">
        <v>76000</v>
      </c>
      <c r="J339" s="106">
        <v>76000</v>
      </c>
      <c r="K339" s="35">
        <v>76000</v>
      </c>
      <c r="L339" s="35"/>
      <c r="M339" s="36"/>
      <c r="N339" s="38"/>
      <c r="Q339" s="76">
        <f t="shared" si="182"/>
        <v>228000</v>
      </c>
      <c r="R339" s="80">
        <f t="shared" si="183"/>
        <v>0</v>
      </c>
      <c r="S339" s="81"/>
      <c r="T339" s="81"/>
      <c r="U339" s="81"/>
    </row>
    <row r="340" spans="1:21" ht="15" outlineLevel="7" x14ac:dyDescent="0.25">
      <c r="A340" s="101">
        <f t="shared" si="184"/>
        <v>330</v>
      </c>
      <c r="B340" s="98" t="s">
        <v>99</v>
      </c>
      <c r="C340" s="99" t="s">
        <v>831</v>
      </c>
      <c r="D340" s="99" t="s">
        <v>743</v>
      </c>
      <c r="E340" s="98"/>
      <c r="F340" s="99" t="s">
        <v>100</v>
      </c>
      <c r="G340" s="98"/>
      <c r="H340" s="100">
        <f>H339</f>
        <v>76000</v>
      </c>
      <c r="I340" s="100">
        <f t="shared" ref="I340:J340" si="187">I339</f>
        <v>76000</v>
      </c>
      <c r="J340" s="100">
        <f t="shared" si="187"/>
        <v>76000</v>
      </c>
      <c r="K340" s="35"/>
      <c r="L340" s="35"/>
      <c r="M340" s="36"/>
      <c r="N340" s="38"/>
      <c r="Q340" s="76">
        <f t="shared" si="182"/>
        <v>228000</v>
      </c>
      <c r="R340" s="80">
        <f t="shared" si="183"/>
        <v>0</v>
      </c>
      <c r="S340" s="81"/>
      <c r="T340" s="81"/>
      <c r="U340" s="81"/>
    </row>
    <row r="341" spans="1:21" ht="15" outlineLevel="7" x14ac:dyDescent="0.25">
      <c r="A341" s="101">
        <f t="shared" si="184"/>
        <v>331</v>
      </c>
      <c r="B341" s="98" t="s">
        <v>117</v>
      </c>
      <c r="C341" s="99" t="s">
        <v>831</v>
      </c>
      <c r="D341" s="99" t="s">
        <v>743</v>
      </c>
      <c r="E341" s="98"/>
      <c r="F341" s="99" t="s">
        <v>118</v>
      </c>
      <c r="G341" s="98"/>
      <c r="H341" s="100">
        <f>H339</f>
        <v>76000</v>
      </c>
      <c r="I341" s="100">
        <f t="shared" ref="I341:J341" si="188">I339</f>
        <v>76000</v>
      </c>
      <c r="J341" s="100">
        <f t="shared" si="188"/>
        <v>76000</v>
      </c>
      <c r="K341" s="35"/>
      <c r="L341" s="35"/>
      <c r="M341" s="36"/>
      <c r="N341" s="38"/>
      <c r="Q341" s="76">
        <f t="shared" si="182"/>
        <v>228000</v>
      </c>
      <c r="R341" s="80">
        <f t="shared" si="183"/>
        <v>0</v>
      </c>
      <c r="S341" s="81"/>
      <c r="T341" s="81"/>
      <c r="U341" s="81"/>
    </row>
    <row r="342" spans="1:21" ht="105" outlineLevel="7" x14ac:dyDescent="0.25">
      <c r="A342" s="101">
        <f t="shared" si="184"/>
        <v>332</v>
      </c>
      <c r="B342" s="98" t="s">
        <v>380</v>
      </c>
      <c r="C342" s="99" t="s">
        <v>926</v>
      </c>
      <c r="D342" s="99" t="s">
        <v>224</v>
      </c>
      <c r="E342" s="98" t="s">
        <v>235</v>
      </c>
      <c r="F342" s="99"/>
      <c r="G342" s="98" t="s">
        <v>235</v>
      </c>
      <c r="H342" s="100">
        <f>H344</f>
        <v>34000</v>
      </c>
      <c r="I342" s="105">
        <f>I344</f>
        <v>34000</v>
      </c>
      <c r="J342" s="105">
        <f>J344</f>
        <v>34000</v>
      </c>
      <c r="K342" s="35"/>
      <c r="L342" s="35"/>
      <c r="M342" s="36"/>
      <c r="N342" s="37"/>
      <c r="Q342" s="76">
        <f t="shared" si="182"/>
        <v>102000</v>
      </c>
      <c r="R342" s="80">
        <f t="shared" si="183"/>
        <v>0</v>
      </c>
      <c r="S342" s="81"/>
      <c r="T342" s="81"/>
      <c r="U342" s="81"/>
    </row>
    <row r="343" spans="1:21" ht="45" outlineLevel="7" x14ac:dyDescent="0.25">
      <c r="A343" s="101">
        <f t="shared" si="184"/>
        <v>333</v>
      </c>
      <c r="B343" s="98" t="s">
        <v>903</v>
      </c>
      <c r="C343" s="99" t="s">
        <v>926</v>
      </c>
      <c r="D343" s="99" t="s">
        <v>742</v>
      </c>
      <c r="E343" s="98" t="s">
        <v>235</v>
      </c>
      <c r="F343" s="99"/>
      <c r="G343" s="98" t="s">
        <v>235</v>
      </c>
      <c r="H343" s="100">
        <f>H344</f>
        <v>34000</v>
      </c>
      <c r="I343" s="104">
        <f>I344</f>
        <v>34000</v>
      </c>
      <c r="J343" s="100">
        <f>J344</f>
        <v>34000</v>
      </c>
      <c r="K343" s="35"/>
      <c r="L343" s="35"/>
      <c r="M343" s="36"/>
      <c r="N343" s="37"/>
      <c r="Q343" s="76">
        <f t="shared" si="182"/>
        <v>102000</v>
      </c>
      <c r="R343" s="80">
        <f t="shared" si="183"/>
        <v>0</v>
      </c>
      <c r="S343" s="81"/>
      <c r="T343" s="81"/>
      <c r="U343" s="81"/>
    </row>
    <row r="344" spans="1:21" ht="15" outlineLevel="7" x14ac:dyDescent="0.25">
      <c r="A344" s="101">
        <f t="shared" si="184"/>
        <v>334</v>
      </c>
      <c r="B344" s="98" t="s">
        <v>906</v>
      </c>
      <c r="C344" s="99" t="s">
        <v>926</v>
      </c>
      <c r="D344" s="99" t="s">
        <v>743</v>
      </c>
      <c r="E344" s="98" t="s">
        <v>235</v>
      </c>
      <c r="F344" s="99"/>
      <c r="G344" s="98" t="s">
        <v>235</v>
      </c>
      <c r="H344" s="100">
        <f>SUM(K344:N344)</f>
        <v>34000</v>
      </c>
      <c r="I344" s="107">
        <v>34000</v>
      </c>
      <c r="J344" s="106">
        <v>34000</v>
      </c>
      <c r="K344" s="35">
        <v>34000</v>
      </c>
      <c r="L344" s="35"/>
      <c r="M344" s="36"/>
      <c r="N344" s="38"/>
      <c r="Q344" s="76">
        <f t="shared" si="182"/>
        <v>102000</v>
      </c>
      <c r="R344" s="80">
        <f t="shared" si="183"/>
        <v>0</v>
      </c>
      <c r="S344" s="81"/>
      <c r="T344" s="81"/>
      <c r="U344" s="81"/>
    </row>
    <row r="345" spans="1:21" ht="15" outlineLevel="7" x14ac:dyDescent="0.25">
      <c r="A345" s="101">
        <f t="shared" si="184"/>
        <v>335</v>
      </c>
      <c r="B345" s="98" t="s">
        <v>99</v>
      </c>
      <c r="C345" s="99" t="s">
        <v>926</v>
      </c>
      <c r="D345" s="99" t="s">
        <v>743</v>
      </c>
      <c r="E345" s="98"/>
      <c r="F345" s="99" t="s">
        <v>100</v>
      </c>
      <c r="G345" s="98"/>
      <c r="H345" s="100">
        <f>H344</f>
        <v>34000</v>
      </c>
      <c r="I345" s="100">
        <f t="shared" ref="I345:J345" si="189">I344</f>
        <v>34000</v>
      </c>
      <c r="J345" s="100">
        <f t="shared" si="189"/>
        <v>34000</v>
      </c>
      <c r="K345" s="35"/>
      <c r="L345" s="35"/>
      <c r="M345" s="36"/>
      <c r="N345" s="38"/>
      <c r="Q345" s="76">
        <f t="shared" si="182"/>
        <v>102000</v>
      </c>
      <c r="R345" s="80">
        <f t="shared" si="183"/>
        <v>0</v>
      </c>
      <c r="S345" s="81"/>
      <c r="T345" s="81"/>
      <c r="U345" s="81"/>
    </row>
    <row r="346" spans="1:21" ht="15" outlineLevel="7" x14ac:dyDescent="0.25">
      <c r="A346" s="101">
        <f t="shared" si="184"/>
        <v>336</v>
      </c>
      <c r="B346" s="98" t="s">
        <v>117</v>
      </c>
      <c r="C346" s="99" t="s">
        <v>926</v>
      </c>
      <c r="D346" s="99" t="s">
        <v>743</v>
      </c>
      <c r="E346" s="98"/>
      <c r="F346" s="99" t="s">
        <v>118</v>
      </c>
      <c r="G346" s="98"/>
      <c r="H346" s="100">
        <f>H344</f>
        <v>34000</v>
      </c>
      <c r="I346" s="100">
        <f t="shared" ref="I346:J346" si="190">I344</f>
        <v>34000</v>
      </c>
      <c r="J346" s="100">
        <f t="shared" si="190"/>
        <v>34000</v>
      </c>
      <c r="K346" s="35"/>
      <c r="L346" s="35"/>
      <c r="M346" s="36"/>
      <c r="N346" s="38"/>
      <c r="Q346" s="76">
        <f t="shared" si="182"/>
        <v>102000</v>
      </c>
      <c r="R346" s="80">
        <f t="shared" si="183"/>
        <v>0</v>
      </c>
      <c r="S346" s="81"/>
      <c r="T346" s="81"/>
      <c r="U346" s="81"/>
    </row>
    <row r="347" spans="1:21" ht="60" outlineLevel="6" x14ac:dyDescent="0.25">
      <c r="A347" s="101">
        <f t="shared" si="184"/>
        <v>337</v>
      </c>
      <c r="B347" s="98" t="s">
        <v>450</v>
      </c>
      <c r="C347" s="99" t="s">
        <v>832</v>
      </c>
      <c r="D347" s="99" t="s">
        <v>224</v>
      </c>
      <c r="E347" s="98" t="s">
        <v>40</v>
      </c>
      <c r="F347" s="99"/>
      <c r="G347" s="98" t="s">
        <v>258</v>
      </c>
      <c r="H347" s="100">
        <f>H348</f>
        <v>656000</v>
      </c>
      <c r="I347" s="100">
        <f>I348</f>
        <v>500000</v>
      </c>
      <c r="J347" s="100">
        <f>J348</f>
        <v>500000</v>
      </c>
      <c r="K347" s="35">
        <f>SUM(K348:K352)</f>
        <v>656000</v>
      </c>
      <c r="L347" s="35">
        <f t="shared" ref="L347:P347" si="191">SUM(L348:L352)</f>
        <v>0</v>
      </c>
      <c r="M347" s="35">
        <f t="shared" si="191"/>
        <v>0</v>
      </c>
      <c r="N347" s="35">
        <f t="shared" si="191"/>
        <v>0</v>
      </c>
      <c r="O347" s="35">
        <f t="shared" si="191"/>
        <v>0</v>
      </c>
      <c r="P347" s="35">
        <f t="shared" si="191"/>
        <v>0</v>
      </c>
      <c r="Q347" s="76">
        <f t="shared" si="182"/>
        <v>1656000</v>
      </c>
      <c r="R347" s="80">
        <f t="shared" si="183"/>
        <v>0</v>
      </c>
      <c r="S347" s="81"/>
      <c r="T347" s="81"/>
      <c r="U347" s="81"/>
    </row>
    <row r="348" spans="1:21" ht="75" outlineLevel="6" x14ac:dyDescent="0.25">
      <c r="A348" s="101">
        <f t="shared" si="184"/>
        <v>338</v>
      </c>
      <c r="B348" s="98" t="s">
        <v>457</v>
      </c>
      <c r="C348" s="99" t="s">
        <v>833</v>
      </c>
      <c r="D348" s="99" t="s">
        <v>224</v>
      </c>
      <c r="E348" s="98" t="s">
        <v>40</v>
      </c>
      <c r="F348" s="99"/>
      <c r="G348" s="98" t="s">
        <v>258</v>
      </c>
      <c r="H348" s="100">
        <f>H350</f>
        <v>656000</v>
      </c>
      <c r="I348" s="105">
        <f>I350</f>
        <v>500000</v>
      </c>
      <c r="J348" s="105">
        <f>J350</f>
        <v>500000</v>
      </c>
      <c r="K348" s="35"/>
      <c r="L348" s="35"/>
      <c r="M348" s="36"/>
      <c r="N348" s="37"/>
      <c r="Q348" s="76">
        <f t="shared" si="182"/>
        <v>1656000</v>
      </c>
      <c r="R348" s="80">
        <f t="shared" si="183"/>
        <v>0</v>
      </c>
      <c r="S348" s="81"/>
      <c r="T348" s="81"/>
      <c r="U348" s="81"/>
    </row>
    <row r="349" spans="1:21" ht="30" outlineLevel="7" x14ac:dyDescent="0.25">
      <c r="A349" s="101">
        <f t="shared" si="184"/>
        <v>339</v>
      </c>
      <c r="B349" s="98" t="s">
        <v>898</v>
      </c>
      <c r="C349" s="99" t="s">
        <v>833</v>
      </c>
      <c r="D349" s="99" t="s">
        <v>554</v>
      </c>
      <c r="E349" s="98" t="s">
        <v>40</v>
      </c>
      <c r="F349" s="99"/>
      <c r="G349" s="98" t="s">
        <v>258</v>
      </c>
      <c r="H349" s="100">
        <f>H350</f>
        <v>656000</v>
      </c>
      <c r="I349" s="104">
        <f>I350</f>
        <v>500000</v>
      </c>
      <c r="J349" s="100">
        <f>J350</f>
        <v>500000</v>
      </c>
      <c r="K349" s="35"/>
      <c r="L349" s="35"/>
      <c r="M349" s="36"/>
      <c r="N349" s="37"/>
      <c r="Q349" s="76">
        <f t="shared" si="182"/>
        <v>1656000</v>
      </c>
      <c r="R349" s="80">
        <f t="shared" si="183"/>
        <v>0</v>
      </c>
      <c r="S349" s="81"/>
      <c r="T349" s="81"/>
      <c r="U349" s="81"/>
    </row>
    <row r="350" spans="1:21" ht="30" outlineLevel="4" x14ac:dyDescent="0.25">
      <c r="A350" s="101">
        <f t="shared" si="184"/>
        <v>340</v>
      </c>
      <c r="B350" s="98" t="s">
        <v>908</v>
      </c>
      <c r="C350" s="99" t="s">
        <v>833</v>
      </c>
      <c r="D350" s="99" t="s">
        <v>575</v>
      </c>
      <c r="E350" s="98" t="s">
        <v>40</v>
      </c>
      <c r="F350" s="99"/>
      <c r="G350" s="98" t="s">
        <v>258</v>
      </c>
      <c r="H350" s="100">
        <f>SUM(K350:N350)</f>
        <v>656000</v>
      </c>
      <c r="I350" s="106">
        <v>500000</v>
      </c>
      <c r="J350" s="106">
        <v>500000</v>
      </c>
      <c r="K350" s="35">
        <v>656000</v>
      </c>
      <c r="L350" s="35"/>
      <c r="M350" s="36"/>
      <c r="N350" s="38"/>
      <c r="Q350" s="76">
        <f t="shared" si="182"/>
        <v>1656000</v>
      </c>
      <c r="R350" s="80">
        <f t="shared" si="183"/>
        <v>0</v>
      </c>
      <c r="S350" s="81"/>
      <c r="T350" s="81"/>
      <c r="U350" s="81"/>
    </row>
    <row r="351" spans="1:21" ht="15" outlineLevel="4" x14ac:dyDescent="0.25">
      <c r="A351" s="101">
        <f t="shared" si="184"/>
        <v>341</v>
      </c>
      <c r="B351" s="98" t="s">
        <v>155</v>
      </c>
      <c r="C351" s="99" t="s">
        <v>833</v>
      </c>
      <c r="D351" s="99" t="s">
        <v>575</v>
      </c>
      <c r="E351" s="98"/>
      <c r="F351" s="99" t="s">
        <v>156</v>
      </c>
      <c r="G351" s="98"/>
      <c r="H351" s="100">
        <f>H350</f>
        <v>656000</v>
      </c>
      <c r="I351" s="100">
        <f t="shared" ref="I351:J351" si="192">I350</f>
        <v>500000</v>
      </c>
      <c r="J351" s="100">
        <f t="shared" si="192"/>
        <v>500000</v>
      </c>
      <c r="K351" s="35"/>
      <c r="L351" s="35"/>
      <c r="M351" s="36"/>
      <c r="N351" s="38"/>
      <c r="Q351" s="76">
        <f t="shared" si="182"/>
        <v>1656000</v>
      </c>
      <c r="R351" s="80">
        <f t="shared" si="183"/>
        <v>0</v>
      </c>
      <c r="S351" s="81"/>
      <c r="T351" s="81"/>
      <c r="U351" s="81"/>
    </row>
    <row r="352" spans="1:21" ht="15" outlineLevel="4" x14ac:dyDescent="0.25">
      <c r="A352" s="101">
        <f t="shared" si="184"/>
        <v>342</v>
      </c>
      <c r="B352" s="98" t="s">
        <v>164</v>
      </c>
      <c r="C352" s="99" t="s">
        <v>833</v>
      </c>
      <c r="D352" s="99" t="s">
        <v>575</v>
      </c>
      <c r="E352" s="98"/>
      <c r="F352" s="99" t="s">
        <v>165</v>
      </c>
      <c r="G352" s="98"/>
      <c r="H352" s="100">
        <f>H350</f>
        <v>656000</v>
      </c>
      <c r="I352" s="100">
        <f t="shared" ref="I352:J352" si="193">I350</f>
        <v>500000</v>
      </c>
      <c r="J352" s="100">
        <f t="shared" si="193"/>
        <v>500000</v>
      </c>
      <c r="K352" s="35"/>
      <c r="L352" s="35"/>
      <c r="M352" s="36"/>
      <c r="N352" s="38"/>
      <c r="Q352" s="76">
        <f t="shared" si="182"/>
        <v>1656000</v>
      </c>
      <c r="R352" s="80">
        <f t="shared" si="183"/>
        <v>0</v>
      </c>
      <c r="S352" s="81"/>
      <c r="T352" s="81"/>
      <c r="U352" s="81"/>
    </row>
    <row r="353" spans="1:21" ht="60" outlineLevel="5" x14ac:dyDescent="0.2">
      <c r="A353" s="101">
        <f t="shared" si="184"/>
        <v>343</v>
      </c>
      <c r="B353" s="98" t="s">
        <v>313</v>
      </c>
      <c r="C353" s="99" t="s">
        <v>834</v>
      </c>
      <c r="D353" s="99" t="s">
        <v>224</v>
      </c>
      <c r="E353" s="98" t="s">
        <v>227</v>
      </c>
      <c r="F353" s="99"/>
      <c r="G353" s="98" t="s">
        <v>46</v>
      </c>
      <c r="H353" s="100">
        <f t="shared" ref="H353:J354" si="194">H354</f>
        <v>80000</v>
      </c>
      <c r="I353" s="105">
        <f t="shared" si="194"/>
        <v>80000</v>
      </c>
      <c r="J353" s="105">
        <f t="shared" si="194"/>
        <v>80000</v>
      </c>
      <c r="K353" s="35">
        <f>SUM(K354:K359)</f>
        <v>80000</v>
      </c>
      <c r="L353" s="35">
        <f t="shared" ref="L353:U353" si="195">SUM(L354:L359)</f>
        <v>0</v>
      </c>
      <c r="M353" s="35">
        <f t="shared" si="195"/>
        <v>0</v>
      </c>
      <c r="N353" s="35">
        <f t="shared" si="195"/>
        <v>0</v>
      </c>
      <c r="O353" s="35">
        <f t="shared" si="195"/>
        <v>0</v>
      </c>
      <c r="P353" s="35">
        <f t="shared" si="195"/>
        <v>0</v>
      </c>
      <c r="Q353" s="76">
        <f t="shared" si="182"/>
        <v>240000</v>
      </c>
      <c r="R353" s="35">
        <f t="shared" si="195"/>
        <v>0</v>
      </c>
      <c r="S353" s="35">
        <f t="shared" si="195"/>
        <v>0</v>
      </c>
      <c r="T353" s="35">
        <f t="shared" si="195"/>
        <v>0</v>
      </c>
      <c r="U353" s="35">
        <f t="shared" si="195"/>
        <v>0</v>
      </c>
    </row>
    <row r="354" spans="1:21" ht="90" outlineLevel="6" x14ac:dyDescent="0.25">
      <c r="A354" s="101">
        <f t="shared" si="184"/>
        <v>344</v>
      </c>
      <c r="B354" s="98" t="s">
        <v>315</v>
      </c>
      <c r="C354" s="99" t="s">
        <v>835</v>
      </c>
      <c r="D354" s="99" t="s">
        <v>224</v>
      </c>
      <c r="E354" s="98" t="s">
        <v>227</v>
      </c>
      <c r="F354" s="99"/>
      <c r="G354" s="98" t="s">
        <v>46</v>
      </c>
      <c r="H354" s="100">
        <f t="shared" si="194"/>
        <v>80000</v>
      </c>
      <c r="I354" s="105">
        <f t="shared" si="194"/>
        <v>80000</v>
      </c>
      <c r="J354" s="105">
        <f t="shared" si="194"/>
        <v>80000</v>
      </c>
      <c r="K354" s="35"/>
      <c r="L354" s="35"/>
      <c r="M354" s="36"/>
      <c r="N354" s="37"/>
      <c r="Q354" s="76">
        <f t="shared" si="182"/>
        <v>240000</v>
      </c>
      <c r="R354" s="80">
        <f t="shared" si="183"/>
        <v>0</v>
      </c>
      <c r="S354" s="81"/>
      <c r="T354" s="81"/>
      <c r="U354" s="81"/>
    </row>
    <row r="355" spans="1:21" ht="135" outlineLevel="6" x14ac:dyDescent="0.25">
      <c r="A355" s="101">
        <f t="shared" si="184"/>
        <v>345</v>
      </c>
      <c r="B355" s="103" t="s">
        <v>974</v>
      </c>
      <c r="C355" s="99" t="s">
        <v>836</v>
      </c>
      <c r="D355" s="99" t="s">
        <v>224</v>
      </c>
      <c r="E355" s="98" t="s">
        <v>227</v>
      </c>
      <c r="F355" s="99"/>
      <c r="G355" s="98" t="s">
        <v>46</v>
      </c>
      <c r="H355" s="100">
        <f>H357</f>
        <v>80000</v>
      </c>
      <c r="I355" s="105">
        <f>I357</f>
        <v>80000</v>
      </c>
      <c r="J355" s="105">
        <f>J357</f>
        <v>80000</v>
      </c>
      <c r="K355" s="35"/>
      <c r="L355" s="35"/>
      <c r="M355" s="36"/>
      <c r="N355" s="37"/>
      <c r="Q355" s="76">
        <f t="shared" si="182"/>
        <v>240000</v>
      </c>
      <c r="R355" s="80">
        <f t="shared" si="183"/>
        <v>0</v>
      </c>
      <c r="S355" s="81"/>
      <c r="T355" s="81"/>
      <c r="U355" s="81"/>
    </row>
    <row r="356" spans="1:21" ht="15" outlineLevel="7" x14ac:dyDescent="0.25">
      <c r="A356" s="101">
        <f t="shared" si="184"/>
        <v>346</v>
      </c>
      <c r="B356" s="103" t="s">
        <v>899</v>
      </c>
      <c r="C356" s="99" t="s">
        <v>836</v>
      </c>
      <c r="D356" s="99" t="s">
        <v>900</v>
      </c>
      <c r="E356" s="98" t="s">
        <v>227</v>
      </c>
      <c r="F356" s="99"/>
      <c r="G356" s="98" t="s">
        <v>46</v>
      </c>
      <c r="H356" s="100">
        <f>H357</f>
        <v>80000</v>
      </c>
      <c r="I356" s="104">
        <f>I357</f>
        <v>80000</v>
      </c>
      <c r="J356" s="100">
        <f>J357</f>
        <v>80000</v>
      </c>
      <c r="K356" s="35"/>
      <c r="L356" s="35"/>
      <c r="M356" s="36"/>
      <c r="N356" s="37"/>
      <c r="Q356" s="76">
        <f t="shared" si="182"/>
        <v>240000</v>
      </c>
      <c r="R356" s="80">
        <f t="shared" si="183"/>
        <v>0</v>
      </c>
      <c r="S356" s="81"/>
      <c r="T356" s="81"/>
      <c r="U356" s="81"/>
    </row>
    <row r="357" spans="1:21" ht="60" outlineLevel="7" x14ac:dyDescent="0.25">
      <c r="A357" s="101">
        <f t="shared" si="184"/>
        <v>347</v>
      </c>
      <c r="B357" s="98" t="s">
        <v>277</v>
      </c>
      <c r="C357" s="99" t="s">
        <v>836</v>
      </c>
      <c r="D357" s="99" t="s">
        <v>276</v>
      </c>
      <c r="E357" s="98" t="s">
        <v>227</v>
      </c>
      <c r="F357" s="99"/>
      <c r="G357" s="98" t="s">
        <v>46</v>
      </c>
      <c r="H357" s="100">
        <f>SUM(K357:N357)</f>
        <v>80000</v>
      </c>
      <c r="I357" s="106">
        <v>80000</v>
      </c>
      <c r="J357" s="106">
        <v>80000</v>
      </c>
      <c r="K357" s="35">
        <v>80000</v>
      </c>
      <c r="L357" s="35"/>
      <c r="M357" s="36"/>
      <c r="N357" s="38"/>
      <c r="Q357" s="76">
        <f t="shared" si="182"/>
        <v>240000</v>
      </c>
      <c r="R357" s="80">
        <f t="shared" si="183"/>
        <v>0</v>
      </c>
      <c r="S357" s="81"/>
      <c r="T357" s="81"/>
      <c r="U357" s="81"/>
    </row>
    <row r="358" spans="1:21" ht="15" outlineLevel="7" x14ac:dyDescent="0.25">
      <c r="A358" s="101">
        <f t="shared" si="184"/>
        <v>348</v>
      </c>
      <c r="B358" s="98" t="s">
        <v>64</v>
      </c>
      <c r="C358" s="99" t="s">
        <v>836</v>
      </c>
      <c r="D358" s="99" t="s">
        <v>276</v>
      </c>
      <c r="E358" s="98"/>
      <c r="F358" s="99" t="s">
        <v>65</v>
      </c>
      <c r="G358" s="98"/>
      <c r="H358" s="100">
        <f>H357</f>
        <v>80000</v>
      </c>
      <c r="I358" s="100">
        <f t="shared" ref="I358:J358" si="196">I357</f>
        <v>80000</v>
      </c>
      <c r="J358" s="100">
        <f t="shared" si="196"/>
        <v>80000</v>
      </c>
      <c r="K358" s="35"/>
      <c r="L358" s="35"/>
      <c r="M358" s="36"/>
      <c r="N358" s="38"/>
      <c r="Q358" s="76">
        <f t="shared" si="182"/>
        <v>240000</v>
      </c>
      <c r="R358" s="80">
        <f t="shared" si="183"/>
        <v>0</v>
      </c>
      <c r="S358" s="81"/>
      <c r="T358" s="81"/>
      <c r="U358" s="81"/>
    </row>
    <row r="359" spans="1:21" ht="30" outlineLevel="7" x14ac:dyDescent="0.25">
      <c r="A359" s="101">
        <f t="shared" si="184"/>
        <v>349</v>
      </c>
      <c r="B359" s="98" t="s">
        <v>82</v>
      </c>
      <c r="C359" s="99" t="s">
        <v>836</v>
      </c>
      <c r="D359" s="99" t="s">
        <v>276</v>
      </c>
      <c r="E359" s="98"/>
      <c r="F359" s="99" t="s">
        <v>83</v>
      </c>
      <c r="G359" s="98"/>
      <c r="H359" s="100">
        <f>H357</f>
        <v>80000</v>
      </c>
      <c r="I359" s="100">
        <f t="shared" ref="I359:J359" si="197">I357</f>
        <v>80000</v>
      </c>
      <c r="J359" s="100">
        <f t="shared" si="197"/>
        <v>80000</v>
      </c>
      <c r="K359" s="35"/>
      <c r="L359" s="35"/>
      <c r="M359" s="36"/>
      <c r="N359" s="38"/>
      <c r="Q359" s="76">
        <f t="shared" si="182"/>
        <v>240000</v>
      </c>
      <c r="R359" s="80">
        <f t="shared" si="183"/>
        <v>0</v>
      </c>
      <c r="S359" s="81"/>
      <c r="T359" s="81"/>
      <c r="U359" s="81"/>
    </row>
    <row r="360" spans="1:21" ht="45" outlineLevel="7" x14ac:dyDescent="0.2">
      <c r="A360" s="101">
        <f t="shared" si="184"/>
        <v>350</v>
      </c>
      <c r="B360" s="98" t="s">
        <v>290</v>
      </c>
      <c r="C360" s="99" t="s">
        <v>837</v>
      </c>
      <c r="D360" s="99" t="s">
        <v>224</v>
      </c>
      <c r="E360" s="98" t="s">
        <v>227</v>
      </c>
      <c r="F360" s="99"/>
      <c r="G360" s="98" t="s">
        <v>287</v>
      </c>
      <c r="H360" s="100">
        <f>H361+H367</f>
        <v>16327800</v>
      </c>
      <c r="I360" s="100">
        <f t="shared" ref="I360:J360" si="198">I361+I367</f>
        <v>16281300</v>
      </c>
      <c r="J360" s="100">
        <f t="shared" si="198"/>
        <v>16287300</v>
      </c>
      <c r="K360" s="35">
        <f>SUM(K361:K372)</f>
        <v>16327800</v>
      </c>
      <c r="L360" s="35">
        <f t="shared" ref="L360:U360" si="199">SUM(L361:L372)</f>
        <v>0</v>
      </c>
      <c r="M360" s="35">
        <f t="shared" si="199"/>
        <v>0</v>
      </c>
      <c r="N360" s="35">
        <f t="shared" si="199"/>
        <v>0</v>
      </c>
      <c r="O360" s="35">
        <f t="shared" si="199"/>
        <v>0</v>
      </c>
      <c r="P360" s="35">
        <f t="shared" si="199"/>
        <v>0</v>
      </c>
      <c r="Q360" s="76">
        <f t="shared" si="182"/>
        <v>48896400</v>
      </c>
      <c r="R360" s="35">
        <f t="shared" si="199"/>
        <v>0</v>
      </c>
      <c r="S360" s="35">
        <f t="shared" si="199"/>
        <v>0</v>
      </c>
      <c r="T360" s="35">
        <f t="shared" si="199"/>
        <v>0</v>
      </c>
      <c r="U360" s="35">
        <f t="shared" si="199"/>
        <v>0</v>
      </c>
    </row>
    <row r="361" spans="1:21" ht="75" outlineLevel="7" x14ac:dyDescent="0.25">
      <c r="A361" s="101">
        <f t="shared" si="184"/>
        <v>351</v>
      </c>
      <c r="B361" s="98" t="s">
        <v>300</v>
      </c>
      <c r="C361" s="99" t="s">
        <v>841</v>
      </c>
      <c r="D361" s="99" t="s">
        <v>224</v>
      </c>
      <c r="E361" s="98" t="s">
        <v>227</v>
      </c>
      <c r="F361" s="99"/>
      <c r="G361" s="98" t="s">
        <v>260</v>
      </c>
      <c r="H361" s="100">
        <f>H362</f>
        <v>235100</v>
      </c>
      <c r="I361" s="105">
        <f>I362</f>
        <v>188600</v>
      </c>
      <c r="J361" s="105">
        <f>J362</f>
        <v>194600</v>
      </c>
      <c r="K361" s="35"/>
      <c r="L361" s="35"/>
      <c r="M361" s="36"/>
      <c r="N361" s="37"/>
      <c r="Q361" s="76">
        <f t="shared" si="182"/>
        <v>618300</v>
      </c>
      <c r="R361" s="80">
        <f t="shared" si="183"/>
        <v>0</v>
      </c>
      <c r="S361" s="81"/>
      <c r="T361" s="81"/>
      <c r="U361" s="81"/>
    </row>
    <row r="362" spans="1:21" ht="105" outlineLevel="7" x14ac:dyDescent="0.25">
      <c r="A362" s="101">
        <f t="shared" si="184"/>
        <v>352</v>
      </c>
      <c r="B362" s="98" t="s">
        <v>308</v>
      </c>
      <c r="C362" s="99" t="s">
        <v>840</v>
      </c>
      <c r="D362" s="99" t="s">
        <v>224</v>
      </c>
      <c r="E362" s="98" t="s">
        <v>227</v>
      </c>
      <c r="F362" s="99"/>
      <c r="G362" s="98" t="s">
        <v>260</v>
      </c>
      <c r="H362" s="100">
        <f>H364</f>
        <v>235100</v>
      </c>
      <c r="I362" s="108">
        <f>I364</f>
        <v>188600</v>
      </c>
      <c r="J362" s="105">
        <f>J364</f>
        <v>194600</v>
      </c>
      <c r="K362" s="35"/>
      <c r="L362" s="35"/>
      <c r="M362" s="36"/>
      <c r="N362" s="37"/>
      <c r="Q362" s="76">
        <f t="shared" si="182"/>
        <v>618300</v>
      </c>
      <c r="R362" s="80">
        <f t="shared" si="183"/>
        <v>0</v>
      </c>
      <c r="S362" s="81"/>
      <c r="T362" s="81"/>
      <c r="U362" s="81"/>
    </row>
    <row r="363" spans="1:21" ht="45" outlineLevel="4" x14ac:dyDescent="0.25">
      <c r="A363" s="101">
        <f t="shared" si="184"/>
        <v>353</v>
      </c>
      <c r="B363" s="98" t="s">
        <v>896</v>
      </c>
      <c r="C363" s="99" t="s">
        <v>840</v>
      </c>
      <c r="D363" s="99" t="s">
        <v>423</v>
      </c>
      <c r="E363" s="98" t="s">
        <v>227</v>
      </c>
      <c r="F363" s="99"/>
      <c r="G363" s="98" t="s">
        <v>260</v>
      </c>
      <c r="H363" s="100">
        <f>H364</f>
        <v>235100</v>
      </c>
      <c r="I363" s="100">
        <f>I364</f>
        <v>188600</v>
      </c>
      <c r="J363" s="100">
        <f>J364</f>
        <v>194600</v>
      </c>
      <c r="K363" s="35"/>
      <c r="L363" s="35"/>
      <c r="M363" s="36"/>
      <c r="N363" s="37"/>
      <c r="Q363" s="76">
        <f t="shared" si="182"/>
        <v>618300</v>
      </c>
      <c r="R363" s="80">
        <f t="shared" si="183"/>
        <v>0</v>
      </c>
      <c r="S363" s="81"/>
      <c r="T363" s="81"/>
      <c r="U363" s="81"/>
    </row>
    <row r="364" spans="1:21" ht="45" outlineLevel="5" x14ac:dyDescent="0.25">
      <c r="A364" s="101">
        <f t="shared" si="184"/>
        <v>354</v>
      </c>
      <c r="B364" s="98" t="s">
        <v>897</v>
      </c>
      <c r="C364" s="99" t="s">
        <v>840</v>
      </c>
      <c r="D364" s="99" t="s">
        <v>476</v>
      </c>
      <c r="E364" s="98" t="s">
        <v>227</v>
      </c>
      <c r="F364" s="99"/>
      <c r="G364" s="98" t="s">
        <v>260</v>
      </c>
      <c r="H364" s="100">
        <f>SUM(K364:N364)</f>
        <v>235100</v>
      </c>
      <c r="I364" s="106">
        <v>188600</v>
      </c>
      <c r="J364" s="106">
        <v>194600</v>
      </c>
      <c r="K364" s="35">
        <v>235100</v>
      </c>
      <c r="L364" s="35"/>
      <c r="M364" s="36"/>
      <c r="N364" s="38"/>
      <c r="Q364" s="76">
        <f t="shared" si="182"/>
        <v>618300</v>
      </c>
      <c r="R364" s="80">
        <f t="shared" si="183"/>
        <v>0</v>
      </c>
      <c r="S364" s="81"/>
      <c r="T364" s="81"/>
      <c r="U364" s="81"/>
    </row>
    <row r="365" spans="1:21" ht="15" outlineLevel="5" x14ac:dyDescent="0.25">
      <c r="A365" s="101">
        <f t="shared" si="184"/>
        <v>355</v>
      </c>
      <c r="B365" s="98" t="s">
        <v>64</v>
      </c>
      <c r="C365" s="99" t="s">
        <v>840</v>
      </c>
      <c r="D365" s="99" t="s">
        <v>476</v>
      </c>
      <c r="E365" s="98"/>
      <c r="F365" s="99" t="s">
        <v>65</v>
      </c>
      <c r="G365" s="98"/>
      <c r="H365" s="100">
        <f>H364</f>
        <v>235100</v>
      </c>
      <c r="I365" s="100">
        <f t="shared" ref="I365:J365" si="200">I364</f>
        <v>188600</v>
      </c>
      <c r="J365" s="100">
        <f t="shared" si="200"/>
        <v>194600</v>
      </c>
      <c r="K365" s="35"/>
      <c r="L365" s="35"/>
      <c r="M365" s="36"/>
      <c r="N365" s="38"/>
      <c r="Q365" s="76">
        <f t="shared" si="182"/>
        <v>618300</v>
      </c>
      <c r="R365" s="80">
        <f t="shared" si="183"/>
        <v>0</v>
      </c>
      <c r="S365" s="81"/>
      <c r="T365" s="81"/>
      <c r="U365" s="81"/>
    </row>
    <row r="366" spans="1:21" ht="15" outlineLevel="5" x14ac:dyDescent="0.25">
      <c r="A366" s="101">
        <f t="shared" si="184"/>
        <v>356</v>
      </c>
      <c r="B366" s="98" t="s">
        <v>77</v>
      </c>
      <c r="C366" s="99" t="s">
        <v>840</v>
      </c>
      <c r="D366" s="99" t="s">
        <v>476</v>
      </c>
      <c r="E366" s="98"/>
      <c r="F366" s="99" t="s">
        <v>78</v>
      </c>
      <c r="G366" s="98"/>
      <c r="H366" s="100">
        <f>H364</f>
        <v>235100</v>
      </c>
      <c r="I366" s="100">
        <f t="shared" ref="I366:J366" si="201">I364</f>
        <v>188600</v>
      </c>
      <c r="J366" s="100">
        <f t="shared" si="201"/>
        <v>194600</v>
      </c>
      <c r="K366" s="35"/>
      <c r="L366" s="35"/>
      <c r="M366" s="36"/>
      <c r="N366" s="38"/>
      <c r="Q366" s="76">
        <f t="shared" si="182"/>
        <v>618300</v>
      </c>
      <c r="R366" s="80">
        <f t="shared" si="183"/>
        <v>0</v>
      </c>
      <c r="S366" s="81"/>
      <c r="T366" s="81"/>
      <c r="U366" s="81"/>
    </row>
    <row r="367" spans="1:21" ht="60" outlineLevel="6" x14ac:dyDescent="0.25">
      <c r="A367" s="101">
        <f t="shared" si="184"/>
        <v>357</v>
      </c>
      <c r="B367" s="98" t="s">
        <v>292</v>
      </c>
      <c r="C367" s="99" t="s">
        <v>838</v>
      </c>
      <c r="D367" s="99" t="s">
        <v>224</v>
      </c>
      <c r="E367" s="98" t="s">
        <v>227</v>
      </c>
      <c r="F367" s="99"/>
      <c r="G367" s="98" t="s">
        <v>287</v>
      </c>
      <c r="H367" s="100">
        <f>H368</f>
        <v>16092700</v>
      </c>
      <c r="I367" s="105">
        <f>I368</f>
        <v>16092700</v>
      </c>
      <c r="J367" s="105">
        <f>J368</f>
        <v>16092700</v>
      </c>
      <c r="K367" s="35"/>
      <c r="L367" s="35"/>
      <c r="M367" s="36"/>
      <c r="N367" s="37"/>
      <c r="Q367" s="76">
        <f t="shared" si="182"/>
        <v>48278100</v>
      </c>
      <c r="R367" s="80">
        <f t="shared" si="183"/>
        <v>0</v>
      </c>
      <c r="S367" s="81"/>
      <c r="T367" s="81"/>
      <c r="U367" s="81"/>
    </row>
    <row r="368" spans="1:21" ht="180" outlineLevel="6" x14ac:dyDescent="0.25">
      <c r="A368" s="101">
        <f t="shared" si="184"/>
        <v>358</v>
      </c>
      <c r="B368" s="103" t="s">
        <v>294</v>
      </c>
      <c r="C368" s="99" t="s">
        <v>839</v>
      </c>
      <c r="D368" s="99" t="s">
        <v>224</v>
      </c>
      <c r="E368" s="98" t="s">
        <v>227</v>
      </c>
      <c r="F368" s="99"/>
      <c r="G368" s="98" t="s">
        <v>287</v>
      </c>
      <c r="H368" s="100">
        <f>H370</f>
        <v>16092700</v>
      </c>
      <c r="I368" s="105">
        <f>I370</f>
        <v>16092700</v>
      </c>
      <c r="J368" s="105">
        <f>J370</f>
        <v>16092700</v>
      </c>
      <c r="K368" s="35"/>
      <c r="L368" s="35"/>
      <c r="M368" s="36"/>
      <c r="N368" s="37"/>
      <c r="Q368" s="76">
        <f t="shared" si="182"/>
        <v>48278100</v>
      </c>
      <c r="R368" s="80">
        <f t="shared" si="183"/>
        <v>0</v>
      </c>
      <c r="S368" s="81"/>
      <c r="T368" s="81"/>
      <c r="U368" s="81"/>
    </row>
    <row r="369" spans="1:21" ht="15" outlineLevel="7" x14ac:dyDescent="0.25">
      <c r="A369" s="101">
        <f t="shared" si="184"/>
        <v>359</v>
      </c>
      <c r="B369" s="103" t="s">
        <v>899</v>
      </c>
      <c r="C369" s="99" t="s">
        <v>839</v>
      </c>
      <c r="D369" s="99" t="s">
        <v>900</v>
      </c>
      <c r="E369" s="98" t="s">
        <v>227</v>
      </c>
      <c r="F369" s="99"/>
      <c r="G369" s="98" t="s">
        <v>287</v>
      </c>
      <c r="H369" s="100">
        <f>H370</f>
        <v>16092700</v>
      </c>
      <c r="I369" s="104">
        <f>I370</f>
        <v>16092700</v>
      </c>
      <c r="J369" s="100">
        <f>J370</f>
        <v>16092700</v>
      </c>
      <c r="K369" s="35"/>
      <c r="L369" s="35"/>
      <c r="M369" s="36"/>
      <c r="N369" s="37"/>
      <c r="Q369" s="76">
        <f t="shared" si="182"/>
        <v>48278100</v>
      </c>
      <c r="R369" s="80">
        <f t="shared" si="183"/>
        <v>0</v>
      </c>
      <c r="S369" s="81"/>
      <c r="T369" s="81"/>
      <c r="U369" s="81"/>
    </row>
    <row r="370" spans="1:21" ht="60" outlineLevel="7" x14ac:dyDescent="0.25">
      <c r="A370" s="101">
        <f t="shared" si="184"/>
        <v>360</v>
      </c>
      <c r="B370" s="98" t="s">
        <v>277</v>
      </c>
      <c r="C370" s="99" t="s">
        <v>839</v>
      </c>
      <c r="D370" s="99" t="s">
        <v>276</v>
      </c>
      <c r="E370" s="98" t="s">
        <v>227</v>
      </c>
      <c r="F370" s="99"/>
      <c r="G370" s="98" t="s">
        <v>287</v>
      </c>
      <c r="H370" s="100">
        <f>SUM(K370:N370)</f>
        <v>16092700</v>
      </c>
      <c r="I370" s="106">
        <v>16092700</v>
      </c>
      <c r="J370" s="106">
        <v>16092700</v>
      </c>
      <c r="K370" s="35">
        <v>16092700</v>
      </c>
      <c r="L370" s="35"/>
      <c r="M370" s="36"/>
      <c r="N370" s="38"/>
      <c r="Q370" s="76">
        <f t="shared" si="182"/>
        <v>48278100</v>
      </c>
      <c r="R370" s="80">
        <f t="shared" si="183"/>
        <v>0</v>
      </c>
      <c r="S370" s="81"/>
      <c r="T370" s="81"/>
      <c r="U370" s="81"/>
    </row>
    <row r="371" spans="1:21" ht="15" outlineLevel="7" x14ac:dyDescent="0.25">
      <c r="A371" s="101">
        <f t="shared" si="184"/>
        <v>361</v>
      </c>
      <c r="B371" s="98" t="s">
        <v>64</v>
      </c>
      <c r="C371" s="99" t="s">
        <v>839</v>
      </c>
      <c r="D371" s="99" t="s">
        <v>276</v>
      </c>
      <c r="E371" s="98"/>
      <c r="F371" s="99" t="s">
        <v>65</v>
      </c>
      <c r="G371" s="98"/>
      <c r="H371" s="100">
        <f>H370</f>
        <v>16092700</v>
      </c>
      <c r="I371" s="100">
        <f t="shared" ref="I371:J371" si="202">I370</f>
        <v>16092700</v>
      </c>
      <c r="J371" s="100">
        <f t="shared" si="202"/>
        <v>16092700</v>
      </c>
      <c r="K371" s="35"/>
      <c r="L371" s="35"/>
      <c r="M371" s="36"/>
      <c r="N371" s="38"/>
      <c r="Q371" s="76">
        <f t="shared" si="182"/>
        <v>48278100</v>
      </c>
      <c r="R371" s="80">
        <f t="shared" si="183"/>
        <v>0</v>
      </c>
      <c r="S371" s="81"/>
      <c r="T371" s="81"/>
      <c r="U371" s="81"/>
    </row>
    <row r="372" spans="1:21" ht="15" outlineLevel="7" x14ac:dyDescent="0.25">
      <c r="A372" s="101">
        <f t="shared" si="184"/>
        <v>362</v>
      </c>
      <c r="B372" s="98" t="s">
        <v>75</v>
      </c>
      <c r="C372" s="99" t="s">
        <v>839</v>
      </c>
      <c r="D372" s="99" t="s">
        <v>276</v>
      </c>
      <c r="E372" s="98"/>
      <c r="F372" s="99" t="s">
        <v>76</v>
      </c>
      <c r="G372" s="98"/>
      <c r="H372" s="100">
        <f>H370</f>
        <v>16092700</v>
      </c>
      <c r="I372" s="100">
        <f t="shared" ref="I372:J372" si="203">I370</f>
        <v>16092700</v>
      </c>
      <c r="J372" s="100">
        <f t="shared" si="203"/>
        <v>16092700</v>
      </c>
      <c r="K372" s="35"/>
      <c r="L372" s="35"/>
      <c r="M372" s="36"/>
      <c r="N372" s="38"/>
      <c r="Q372" s="76">
        <f t="shared" si="182"/>
        <v>48278100</v>
      </c>
      <c r="R372" s="80">
        <f t="shared" si="183"/>
        <v>0</v>
      </c>
      <c r="S372" s="81"/>
      <c r="T372" s="81"/>
      <c r="U372" s="81"/>
    </row>
    <row r="373" spans="1:21" ht="60" outlineLevel="7" x14ac:dyDescent="0.2">
      <c r="A373" s="101">
        <f t="shared" si="184"/>
        <v>363</v>
      </c>
      <c r="B373" s="98" t="s">
        <v>271</v>
      </c>
      <c r="C373" s="99" t="s">
        <v>842</v>
      </c>
      <c r="D373" s="99" t="s">
        <v>224</v>
      </c>
      <c r="E373" s="98" t="s">
        <v>227</v>
      </c>
      <c r="F373" s="99"/>
      <c r="G373" s="98" t="s">
        <v>234</v>
      </c>
      <c r="H373" s="100">
        <f>H374+H380+H390</f>
        <v>2976800</v>
      </c>
      <c r="I373" s="100">
        <f t="shared" ref="I373:J373" si="204">I374+I380+I390</f>
        <v>2975400</v>
      </c>
      <c r="J373" s="100">
        <f t="shared" si="204"/>
        <v>2974200</v>
      </c>
      <c r="K373" s="35">
        <f>SUM(K374:K395)</f>
        <v>0</v>
      </c>
      <c r="L373" s="35">
        <f t="shared" ref="L373:U373" si="205">SUM(L374:L395)</f>
        <v>0</v>
      </c>
      <c r="M373" s="35">
        <f t="shared" si="205"/>
        <v>0</v>
      </c>
      <c r="N373" s="35">
        <f t="shared" si="205"/>
        <v>2976800</v>
      </c>
      <c r="O373" s="35">
        <f t="shared" si="205"/>
        <v>2975400</v>
      </c>
      <c r="P373" s="35">
        <f t="shared" si="205"/>
        <v>2974200</v>
      </c>
      <c r="Q373" s="76">
        <f t="shared" si="182"/>
        <v>8926400</v>
      </c>
      <c r="R373" s="35">
        <f t="shared" si="205"/>
        <v>0</v>
      </c>
      <c r="S373" s="35">
        <f t="shared" si="205"/>
        <v>0</v>
      </c>
      <c r="T373" s="35">
        <f t="shared" si="205"/>
        <v>0</v>
      </c>
      <c r="U373" s="35">
        <f t="shared" si="205"/>
        <v>0</v>
      </c>
    </row>
    <row r="374" spans="1:21" ht="90" outlineLevel="5" x14ac:dyDescent="0.25">
      <c r="A374" s="101">
        <f t="shared" si="184"/>
        <v>364</v>
      </c>
      <c r="B374" s="98" t="s">
        <v>273</v>
      </c>
      <c r="C374" s="99" t="s">
        <v>843</v>
      </c>
      <c r="D374" s="99" t="s">
        <v>224</v>
      </c>
      <c r="E374" s="98" t="s">
        <v>227</v>
      </c>
      <c r="F374" s="99"/>
      <c r="G374" s="98" t="s">
        <v>234</v>
      </c>
      <c r="H374" s="100">
        <f>H375</f>
        <v>2900</v>
      </c>
      <c r="I374" s="100">
        <f>I375</f>
        <v>1500</v>
      </c>
      <c r="J374" s="100">
        <f>J375</f>
        <v>300</v>
      </c>
      <c r="K374" s="35"/>
      <c r="L374" s="35"/>
      <c r="M374" s="36"/>
      <c r="N374" s="37"/>
      <c r="Q374" s="76">
        <f t="shared" si="182"/>
        <v>4700</v>
      </c>
      <c r="R374" s="80">
        <f t="shared" si="183"/>
        <v>0</v>
      </c>
      <c r="S374" s="81"/>
      <c r="T374" s="81"/>
      <c r="U374" s="81"/>
    </row>
    <row r="375" spans="1:21" ht="195" outlineLevel="5" x14ac:dyDescent="0.25">
      <c r="A375" s="101">
        <f t="shared" si="184"/>
        <v>365</v>
      </c>
      <c r="B375" s="103" t="s">
        <v>973</v>
      </c>
      <c r="C375" s="99" t="s">
        <v>844</v>
      </c>
      <c r="D375" s="99" t="s">
        <v>224</v>
      </c>
      <c r="E375" s="98" t="s">
        <v>227</v>
      </c>
      <c r="F375" s="99"/>
      <c r="G375" s="98" t="s">
        <v>234</v>
      </c>
      <c r="H375" s="100">
        <f>H377</f>
        <v>2900</v>
      </c>
      <c r="I375" s="105">
        <f>I377</f>
        <v>1500</v>
      </c>
      <c r="J375" s="105">
        <f>J377</f>
        <v>300</v>
      </c>
      <c r="K375" s="35"/>
      <c r="L375" s="35"/>
      <c r="M375" s="36"/>
      <c r="N375" s="37"/>
      <c r="Q375" s="76">
        <f t="shared" si="182"/>
        <v>4700</v>
      </c>
      <c r="R375" s="80">
        <f t="shared" si="183"/>
        <v>0</v>
      </c>
      <c r="S375" s="81"/>
      <c r="T375" s="81"/>
      <c r="U375" s="81"/>
    </row>
    <row r="376" spans="1:21" ht="15" outlineLevel="5" x14ac:dyDescent="0.25">
      <c r="A376" s="101">
        <f t="shared" si="184"/>
        <v>366</v>
      </c>
      <c r="B376" s="103" t="s">
        <v>899</v>
      </c>
      <c r="C376" s="99" t="s">
        <v>844</v>
      </c>
      <c r="D376" s="99" t="s">
        <v>900</v>
      </c>
      <c r="E376" s="98" t="s">
        <v>227</v>
      </c>
      <c r="F376" s="99"/>
      <c r="G376" s="98" t="s">
        <v>234</v>
      </c>
      <c r="H376" s="100">
        <f>H377</f>
        <v>2900</v>
      </c>
      <c r="I376" s="100">
        <f>I377</f>
        <v>1500</v>
      </c>
      <c r="J376" s="100">
        <f>J377</f>
        <v>300</v>
      </c>
      <c r="K376" s="35"/>
      <c r="L376" s="35"/>
      <c r="M376" s="36"/>
      <c r="N376" s="37"/>
      <c r="Q376" s="76">
        <f t="shared" si="182"/>
        <v>4700</v>
      </c>
      <c r="R376" s="80">
        <f t="shared" si="183"/>
        <v>0</v>
      </c>
      <c r="S376" s="81"/>
      <c r="T376" s="81"/>
      <c r="U376" s="81"/>
    </row>
    <row r="377" spans="1:21" ht="60" outlineLevel="5" x14ac:dyDescent="0.25">
      <c r="A377" s="101">
        <f t="shared" si="184"/>
        <v>367</v>
      </c>
      <c r="B377" s="98" t="s">
        <v>277</v>
      </c>
      <c r="C377" s="99" t="s">
        <v>844</v>
      </c>
      <c r="D377" s="99" t="s">
        <v>276</v>
      </c>
      <c r="E377" s="98" t="s">
        <v>227</v>
      </c>
      <c r="F377" s="99"/>
      <c r="G377" s="98" t="s">
        <v>234</v>
      </c>
      <c r="H377" s="100">
        <f>SUM(K377:N377)</f>
        <v>2900</v>
      </c>
      <c r="I377" s="106">
        <v>1500</v>
      </c>
      <c r="J377" s="106">
        <v>300</v>
      </c>
      <c r="K377" s="35"/>
      <c r="L377" s="35"/>
      <c r="M377" s="36"/>
      <c r="N377" s="38">
        <v>2900</v>
      </c>
      <c r="O377" s="36">
        <v>1500</v>
      </c>
      <c r="P377" s="36">
        <v>300</v>
      </c>
      <c r="Q377" s="76">
        <f t="shared" si="182"/>
        <v>4700</v>
      </c>
      <c r="R377" s="80">
        <f t="shared" si="183"/>
        <v>0</v>
      </c>
      <c r="S377" s="81"/>
      <c r="T377" s="81"/>
      <c r="U377" s="81"/>
    </row>
    <row r="378" spans="1:21" ht="15" outlineLevel="5" x14ac:dyDescent="0.25">
      <c r="A378" s="101">
        <f t="shared" si="184"/>
        <v>368</v>
      </c>
      <c r="B378" s="98" t="s">
        <v>64</v>
      </c>
      <c r="C378" s="99" t="s">
        <v>844</v>
      </c>
      <c r="D378" s="99" t="s">
        <v>276</v>
      </c>
      <c r="E378" s="98"/>
      <c r="F378" s="99" t="s">
        <v>65</v>
      </c>
      <c r="G378" s="98"/>
      <c r="H378" s="100">
        <f>H377</f>
        <v>2900</v>
      </c>
      <c r="I378" s="100">
        <f t="shared" ref="I378:J378" si="206">I377</f>
        <v>1500</v>
      </c>
      <c r="J378" s="100">
        <f t="shared" si="206"/>
        <v>300</v>
      </c>
      <c r="K378" s="35"/>
      <c r="L378" s="35"/>
      <c r="M378" s="36"/>
      <c r="N378" s="38"/>
      <c r="Q378" s="76">
        <f t="shared" si="182"/>
        <v>4700</v>
      </c>
      <c r="R378" s="80">
        <f t="shared" si="183"/>
        <v>0</v>
      </c>
      <c r="S378" s="81"/>
      <c r="T378" s="81"/>
      <c r="U378" s="81"/>
    </row>
    <row r="379" spans="1:21" ht="15" outlineLevel="5" x14ac:dyDescent="0.25">
      <c r="A379" s="101">
        <f t="shared" si="184"/>
        <v>369</v>
      </c>
      <c r="B379" s="98" t="s">
        <v>69</v>
      </c>
      <c r="C379" s="99" t="s">
        <v>844</v>
      </c>
      <c r="D379" s="99" t="s">
        <v>276</v>
      </c>
      <c r="E379" s="98"/>
      <c r="F379" s="99" t="s">
        <v>70</v>
      </c>
      <c r="G379" s="98"/>
      <c r="H379" s="100">
        <f>H377</f>
        <v>2900</v>
      </c>
      <c r="I379" s="100">
        <f t="shared" ref="I379:J379" si="207">I377</f>
        <v>1500</v>
      </c>
      <c r="J379" s="100">
        <f t="shared" si="207"/>
        <v>300</v>
      </c>
      <c r="K379" s="35"/>
      <c r="L379" s="35"/>
      <c r="M379" s="36"/>
      <c r="N379" s="38"/>
      <c r="Q379" s="76">
        <f t="shared" si="182"/>
        <v>4700</v>
      </c>
      <c r="R379" s="80">
        <f t="shared" si="183"/>
        <v>0</v>
      </c>
      <c r="S379" s="81"/>
      <c r="T379" s="81"/>
      <c r="U379" s="81"/>
    </row>
    <row r="380" spans="1:21" ht="90" outlineLevel="6" x14ac:dyDescent="0.25">
      <c r="A380" s="101">
        <f t="shared" si="184"/>
        <v>370</v>
      </c>
      <c r="B380" s="98" t="s">
        <v>281</v>
      </c>
      <c r="C380" s="99" t="s">
        <v>845</v>
      </c>
      <c r="D380" s="99" t="s">
        <v>224</v>
      </c>
      <c r="E380" s="98" t="s">
        <v>227</v>
      </c>
      <c r="F380" s="99"/>
      <c r="G380" s="98" t="s">
        <v>234</v>
      </c>
      <c r="H380" s="100">
        <f>H381</f>
        <v>2408700</v>
      </c>
      <c r="I380" s="105">
        <f>I381</f>
        <v>2408700</v>
      </c>
      <c r="J380" s="105">
        <f>J381</f>
        <v>2408700</v>
      </c>
      <c r="K380" s="35"/>
      <c r="L380" s="35"/>
      <c r="M380" s="36"/>
      <c r="N380" s="37"/>
      <c r="Q380" s="76">
        <f t="shared" si="182"/>
        <v>7226100</v>
      </c>
      <c r="R380" s="80">
        <f t="shared" si="183"/>
        <v>0</v>
      </c>
      <c r="S380" s="81"/>
      <c r="T380" s="81"/>
      <c r="U380" s="81"/>
    </row>
    <row r="381" spans="1:21" ht="150" outlineLevel="6" x14ac:dyDescent="0.25">
      <c r="A381" s="101">
        <f t="shared" si="184"/>
        <v>371</v>
      </c>
      <c r="B381" s="103" t="s">
        <v>952</v>
      </c>
      <c r="C381" s="99" t="s">
        <v>846</v>
      </c>
      <c r="D381" s="99" t="s">
        <v>224</v>
      </c>
      <c r="E381" s="98" t="s">
        <v>227</v>
      </c>
      <c r="F381" s="99"/>
      <c r="G381" s="98" t="s">
        <v>234</v>
      </c>
      <c r="H381" s="100">
        <f>H383+H387</f>
        <v>2408700</v>
      </c>
      <c r="I381" s="100">
        <f>I383+I387</f>
        <v>2408700</v>
      </c>
      <c r="J381" s="100">
        <f>J383+J387</f>
        <v>2408700</v>
      </c>
      <c r="K381" s="35"/>
      <c r="L381" s="35"/>
      <c r="M381" s="36"/>
      <c r="N381" s="37"/>
      <c r="Q381" s="76">
        <f t="shared" si="182"/>
        <v>7226100</v>
      </c>
      <c r="R381" s="80">
        <f t="shared" si="183"/>
        <v>0</v>
      </c>
      <c r="S381" s="81"/>
      <c r="T381" s="81"/>
      <c r="U381" s="81"/>
    </row>
    <row r="382" spans="1:21" ht="90" outlineLevel="7" x14ac:dyDescent="0.25">
      <c r="A382" s="101">
        <f t="shared" si="184"/>
        <v>372</v>
      </c>
      <c r="B382" s="103" t="s">
        <v>894</v>
      </c>
      <c r="C382" s="99" t="s">
        <v>846</v>
      </c>
      <c r="D382" s="99" t="s">
        <v>299</v>
      </c>
      <c r="E382" s="98" t="s">
        <v>227</v>
      </c>
      <c r="F382" s="99"/>
      <c r="G382" s="98" t="s">
        <v>234</v>
      </c>
      <c r="H382" s="100">
        <f>H383</f>
        <v>324013</v>
      </c>
      <c r="I382" s="104">
        <f>I383</f>
        <v>324013</v>
      </c>
      <c r="J382" s="100">
        <f>J383</f>
        <v>324013</v>
      </c>
      <c r="K382" s="35"/>
      <c r="L382" s="35"/>
      <c r="M382" s="36"/>
      <c r="N382" s="37"/>
      <c r="Q382" s="76">
        <f t="shared" si="182"/>
        <v>972039</v>
      </c>
      <c r="R382" s="80">
        <f t="shared" si="183"/>
        <v>0</v>
      </c>
      <c r="S382" s="81"/>
      <c r="T382" s="81"/>
      <c r="U382" s="81"/>
    </row>
    <row r="383" spans="1:21" ht="30" outlineLevel="7" x14ac:dyDescent="0.25">
      <c r="A383" s="101">
        <f t="shared" si="184"/>
        <v>373</v>
      </c>
      <c r="B383" s="98" t="s">
        <v>895</v>
      </c>
      <c r="C383" s="99" t="s">
        <v>846</v>
      </c>
      <c r="D383" s="99" t="s">
        <v>324</v>
      </c>
      <c r="E383" s="98" t="s">
        <v>227</v>
      </c>
      <c r="F383" s="99"/>
      <c r="G383" s="98" t="s">
        <v>234</v>
      </c>
      <c r="H383" s="100">
        <f>SUM(K383:N383)</f>
        <v>324013</v>
      </c>
      <c r="I383" s="106">
        <v>324013</v>
      </c>
      <c r="J383" s="106">
        <v>324013</v>
      </c>
      <c r="K383" s="35"/>
      <c r="L383" s="35"/>
      <c r="M383" s="36"/>
      <c r="N383" s="38">
        <v>324013</v>
      </c>
      <c r="Q383" s="76">
        <f t="shared" si="182"/>
        <v>972039</v>
      </c>
      <c r="R383" s="80">
        <f t="shared" si="183"/>
        <v>0</v>
      </c>
      <c r="S383" s="81"/>
      <c r="T383" s="81"/>
      <c r="U383" s="81"/>
    </row>
    <row r="384" spans="1:21" ht="15" outlineLevel="7" x14ac:dyDescent="0.25">
      <c r="A384" s="101">
        <f t="shared" si="184"/>
        <v>374</v>
      </c>
      <c r="B384" s="98" t="s">
        <v>64</v>
      </c>
      <c r="C384" s="99" t="s">
        <v>846</v>
      </c>
      <c r="D384" s="99" t="s">
        <v>324</v>
      </c>
      <c r="E384" s="98"/>
      <c r="F384" s="99" t="s">
        <v>65</v>
      </c>
      <c r="G384" s="98"/>
      <c r="H384" s="100">
        <f>H383</f>
        <v>324013</v>
      </c>
      <c r="I384" s="100">
        <f t="shared" ref="I384:J384" si="208">I383</f>
        <v>324013</v>
      </c>
      <c r="J384" s="100">
        <f t="shared" si="208"/>
        <v>324013</v>
      </c>
      <c r="K384" s="35"/>
      <c r="L384" s="35"/>
      <c r="M384" s="36"/>
      <c r="N384" s="38"/>
      <c r="Q384" s="76">
        <f t="shared" si="182"/>
        <v>972039</v>
      </c>
      <c r="R384" s="80">
        <f t="shared" si="183"/>
        <v>0</v>
      </c>
      <c r="S384" s="81"/>
      <c r="T384" s="81"/>
      <c r="U384" s="81"/>
    </row>
    <row r="385" spans="1:21" ht="15" outlineLevel="7" x14ac:dyDescent="0.25">
      <c r="A385" s="101">
        <f t="shared" si="184"/>
        <v>375</v>
      </c>
      <c r="B385" s="98" t="s">
        <v>69</v>
      </c>
      <c r="C385" s="99" t="s">
        <v>846</v>
      </c>
      <c r="D385" s="99" t="s">
        <v>324</v>
      </c>
      <c r="E385" s="98"/>
      <c r="F385" s="99" t="s">
        <v>70</v>
      </c>
      <c r="G385" s="98"/>
      <c r="H385" s="100">
        <f>H383</f>
        <v>324013</v>
      </c>
      <c r="I385" s="100">
        <f t="shared" ref="I385:J385" si="209">I383</f>
        <v>324013</v>
      </c>
      <c r="J385" s="100">
        <f t="shared" si="209"/>
        <v>324013</v>
      </c>
      <c r="K385" s="35"/>
      <c r="L385" s="35"/>
      <c r="M385" s="36"/>
      <c r="N385" s="38"/>
      <c r="Q385" s="76">
        <f t="shared" si="182"/>
        <v>972039</v>
      </c>
      <c r="R385" s="80">
        <f t="shared" si="183"/>
        <v>0</v>
      </c>
      <c r="S385" s="81"/>
      <c r="T385" s="81"/>
      <c r="U385" s="81"/>
    </row>
    <row r="386" spans="1:21" ht="45" outlineLevel="7" x14ac:dyDescent="0.25">
      <c r="A386" s="101">
        <f t="shared" si="184"/>
        <v>376</v>
      </c>
      <c r="B386" s="98" t="s">
        <v>896</v>
      </c>
      <c r="C386" s="99" t="s">
        <v>846</v>
      </c>
      <c r="D386" s="99" t="s">
        <v>423</v>
      </c>
      <c r="E386" s="98" t="s">
        <v>227</v>
      </c>
      <c r="F386" s="99"/>
      <c r="G386" s="98" t="s">
        <v>234</v>
      </c>
      <c r="H386" s="100">
        <f>H387</f>
        <v>2084687</v>
      </c>
      <c r="I386" s="104">
        <f>I387</f>
        <v>2084687</v>
      </c>
      <c r="J386" s="100">
        <f>J387</f>
        <v>2084687</v>
      </c>
      <c r="K386" s="35"/>
      <c r="L386" s="35"/>
      <c r="M386" s="36"/>
      <c r="N386" s="38"/>
      <c r="Q386" s="76">
        <f t="shared" si="182"/>
        <v>6254061</v>
      </c>
      <c r="R386" s="80">
        <f t="shared" si="183"/>
        <v>0</v>
      </c>
      <c r="S386" s="81"/>
      <c r="T386" s="81"/>
      <c r="U386" s="81"/>
    </row>
    <row r="387" spans="1:21" ht="45" outlineLevel="6" x14ac:dyDescent="0.25">
      <c r="A387" s="101">
        <f t="shared" si="184"/>
        <v>377</v>
      </c>
      <c r="B387" s="98" t="s">
        <v>897</v>
      </c>
      <c r="C387" s="99" t="s">
        <v>846</v>
      </c>
      <c r="D387" s="99" t="s">
        <v>476</v>
      </c>
      <c r="E387" s="98" t="s">
        <v>227</v>
      </c>
      <c r="F387" s="99"/>
      <c r="G387" s="98" t="s">
        <v>234</v>
      </c>
      <c r="H387" s="100">
        <f>SUM(K387:N387)</f>
        <v>2084687</v>
      </c>
      <c r="I387" s="106">
        <v>2084687</v>
      </c>
      <c r="J387" s="106">
        <v>2084687</v>
      </c>
      <c r="K387" s="35"/>
      <c r="L387" s="35"/>
      <c r="M387" s="36"/>
      <c r="N387" s="38">
        <v>2084687</v>
      </c>
      <c r="O387" s="36">
        <v>2408700</v>
      </c>
      <c r="P387" s="36">
        <v>2408700</v>
      </c>
      <c r="Q387" s="76">
        <f t="shared" si="182"/>
        <v>6254061</v>
      </c>
      <c r="R387" s="80">
        <f t="shared" si="183"/>
        <v>0</v>
      </c>
      <c r="S387" s="81"/>
      <c r="T387" s="81"/>
      <c r="U387" s="81"/>
    </row>
    <row r="388" spans="1:21" ht="15" outlineLevel="6" x14ac:dyDescent="0.25">
      <c r="A388" s="101">
        <f t="shared" si="184"/>
        <v>378</v>
      </c>
      <c r="B388" s="98" t="s">
        <v>64</v>
      </c>
      <c r="C388" s="99" t="s">
        <v>846</v>
      </c>
      <c r="D388" s="99" t="s">
        <v>476</v>
      </c>
      <c r="E388" s="98"/>
      <c r="F388" s="99" t="s">
        <v>65</v>
      </c>
      <c r="G388" s="98"/>
      <c r="H388" s="100">
        <f>H387</f>
        <v>2084687</v>
      </c>
      <c r="I388" s="100">
        <f t="shared" ref="I388:J388" si="210">I387</f>
        <v>2084687</v>
      </c>
      <c r="J388" s="100">
        <f t="shared" si="210"/>
        <v>2084687</v>
      </c>
      <c r="K388" s="35"/>
      <c r="L388" s="35"/>
      <c r="M388" s="36"/>
      <c r="N388" s="38"/>
      <c r="Q388" s="76">
        <f t="shared" si="182"/>
        <v>6254061</v>
      </c>
      <c r="R388" s="80">
        <f t="shared" si="183"/>
        <v>0</v>
      </c>
      <c r="S388" s="81"/>
      <c r="T388" s="81"/>
      <c r="U388" s="81"/>
    </row>
    <row r="389" spans="1:21" ht="15" outlineLevel="6" x14ac:dyDescent="0.25">
      <c r="A389" s="101">
        <f t="shared" si="184"/>
        <v>379</v>
      </c>
      <c r="B389" s="98" t="s">
        <v>69</v>
      </c>
      <c r="C389" s="99" t="s">
        <v>846</v>
      </c>
      <c r="D389" s="99" t="s">
        <v>476</v>
      </c>
      <c r="E389" s="98"/>
      <c r="F389" s="99" t="s">
        <v>70</v>
      </c>
      <c r="G389" s="98"/>
      <c r="H389" s="100">
        <f>H387</f>
        <v>2084687</v>
      </c>
      <c r="I389" s="100">
        <f t="shared" ref="I389:J389" si="211">I387</f>
        <v>2084687</v>
      </c>
      <c r="J389" s="100">
        <f t="shared" si="211"/>
        <v>2084687</v>
      </c>
      <c r="K389" s="35"/>
      <c r="L389" s="35"/>
      <c r="M389" s="36"/>
      <c r="N389" s="38"/>
      <c r="Q389" s="76">
        <f t="shared" si="182"/>
        <v>6254061</v>
      </c>
      <c r="R389" s="80">
        <f t="shared" si="183"/>
        <v>0</v>
      </c>
      <c r="S389" s="81"/>
      <c r="T389" s="81"/>
      <c r="U389" s="81"/>
    </row>
    <row r="390" spans="1:21" ht="60" outlineLevel="6" x14ac:dyDescent="0.25">
      <c r="A390" s="101">
        <f t="shared" si="184"/>
        <v>380</v>
      </c>
      <c r="B390" s="98" t="s">
        <v>734</v>
      </c>
      <c r="C390" s="99" t="s">
        <v>847</v>
      </c>
      <c r="D390" s="99" t="s">
        <v>224</v>
      </c>
      <c r="E390" s="98" t="s">
        <v>227</v>
      </c>
      <c r="F390" s="99"/>
      <c r="G390" s="98" t="s">
        <v>46</v>
      </c>
      <c r="H390" s="100">
        <f>H391</f>
        <v>565200</v>
      </c>
      <c r="I390" s="105">
        <f>I391</f>
        <v>565200</v>
      </c>
      <c r="J390" s="105">
        <f>J391</f>
        <v>565200</v>
      </c>
      <c r="K390" s="35"/>
      <c r="L390" s="35"/>
      <c r="M390" s="36"/>
      <c r="N390" s="37"/>
      <c r="Q390" s="76">
        <f t="shared" si="182"/>
        <v>1695600</v>
      </c>
      <c r="R390" s="80">
        <f t="shared" si="183"/>
        <v>0</v>
      </c>
      <c r="S390" s="81"/>
      <c r="T390" s="81"/>
      <c r="U390" s="81"/>
    </row>
    <row r="391" spans="1:21" ht="135" outlineLevel="7" x14ac:dyDescent="0.25">
      <c r="A391" s="101">
        <f t="shared" si="184"/>
        <v>381</v>
      </c>
      <c r="B391" s="103" t="s">
        <v>953</v>
      </c>
      <c r="C391" s="99" t="s">
        <v>848</v>
      </c>
      <c r="D391" s="99" t="s">
        <v>224</v>
      </c>
      <c r="E391" s="98" t="s">
        <v>227</v>
      </c>
      <c r="F391" s="99"/>
      <c r="G391" s="98" t="s">
        <v>46</v>
      </c>
      <c r="H391" s="100">
        <f>H393</f>
        <v>565200</v>
      </c>
      <c r="I391" s="108">
        <f>I393</f>
        <v>565200</v>
      </c>
      <c r="J391" s="105">
        <f>J393</f>
        <v>565200</v>
      </c>
      <c r="K391" s="35"/>
      <c r="L391" s="35"/>
      <c r="M391" s="36"/>
      <c r="N391" s="37"/>
      <c r="Q391" s="76">
        <f t="shared" si="182"/>
        <v>1695600</v>
      </c>
      <c r="R391" s="80">
        <f t="shared" si="183"/>
        <v>0</v>
      </c>
      <c r="S391" s="81"/>
      <c r="T391" s="81"/>
      <c r="U391" s="81"/>
    </row>
    <row r="392" spans="1:21" ht="45" outlineLevel="7" x14ac:dyDescent="0.25">
      <c r="A392" s="101">
        <f t="shared" si="184"/>
        <v>382</v>
      </c>
      <c r="B392" s="103" t="s">
        <v>896</v>
      </c>
      <c r="C392" s="99" t="s">
        <v>848</v>
      </c>
      <c r="D392" s="99" t="s">
        <v>423</v>
      </c>
      <c r="E392" s="98" t="s">
        <v>227</v>
      </c>
      <c r="F392" s="99"/>
      <c r="G392" s="98" t="s">
        <v>46</v>
      </c>
      <c r="H392" s="100">
        <f>H393</f>
        <v>565200</v>
      </c>
      <c r="I392" s="100">
        <f>I393</f>
        <v>565200</v>
      </c>
      <c r="J392" s="100">
        <f>J393</f>
        <v>565200</v>
      </c>
      <c r="K392" s="35"/>
      <c r="L392" s="35"/>
      <c r="M392" s="36"/>
      <c r="N392" s="37"/>
      <c r="Q392" s="76">
        <f t="shared" si="182"/>
        <v>1695600</v>
      </c>
      <c r="R392" s="80">
        <f t="shared" si="183"/>
        <v>0</v>
      </c>
      <c r="S392" s="81"/>
      <c r="T392" s="81"/>
      <c r="U392" s="81"/>
    </row>
    <row r="393" spans="1:21" ht="45" outlineLevel="7" x14ac:dyDescent="0.25">
      <c r="A393" s="101">
        <f t="shared" si="184"/>
        <v>383</v>
      </c>
      <c r="B393" s="98" t="s">
        <v>897</v>
      </c>
      <c r="C393" s="99" t="s">
        <v>848</v>
      </c>
      <c r="D393" s="99" t="s">
        <v>476</v>
      </c>
      <c r="E393" s="98" t="s">
        <v>227</v>
      </c>
      <c r="F393" s="99"/>
      <c r="G393" s="98" t="s">
        <v>46</v>
      </c>
      <c r="H393" s="100">
        <f>SUM(K393:N393)</f>
        <v>565200</v>
      </c>
      <c r="I393" s="107">
        <v>565200</v>
      </c>
      <c r="J393" s="106">
        <v>565200</v>
      </c>
      <c r="K393" s="35"/>
      <c r="L393" s="35"/>
      <c r="M393" s="36"/>
      <c r="N393" s="38">
        <v>565200</v>
      </c>
      <c r="O393" s="36">
        <v>565200</v>
      </c>
      <c r="P393" s="36">
        <v>565200</v>
      </c>
      <c r="Q393" s="76">
        <f t="shared" si="182"/>
        <v>1695600</v>
      </c>
      <c r="R393" s="80">
        <f t="shared" si="183"/>
        <v>0</v>
      </c>
      <c r="S393" s="81"/>
      <c r="T393" s="81"/>
      <c r="U393" s="81"/>
    </row>
    <row r="394" spans="1:21" ht="15" outlineLevel="7" x14ac:dyDescent="0.25">
      <c r="A394" s="101">
        <f t="shared" si="184"/>
        <v>384</v>
      </c>
      <c r="B394" s="98" t="s">
        <v>64</v>
      </c>
      <c r="C394" s="99" t="s">
        <v>848</v>
      </c>
      <c r="D394" s="99" t="s">
        <v>476</v>
      </c>
      <c r="E394" s="98"/>
      <c r="F394" s="99" t="s">
        <v>65</v>
      </c>
      <c r="G394" s="98"/>
      <c r="H394" s="100">
        <f>H393</f>
        <v>565200</v>
      </c>
      <c r="I394" s="100">
        <f t="shared" ref="I394:J394" si="212">I393</f>
        <v>565200</v>
      </c>
      <c r="J394" s="100">
        <f t="shared" si="212"/>
        <v>565200</v>
      </c>
      <c r="K394" s="35"/>
      <c r="L394" s="35"/>
      <c r="M394" s="36"/>
      <c r="N394" s="38"/>
      <c r="Q394" s="76">
        <f t="shared" si="182"/>
        <v>1695600</v>
      </c>
      <c r="R394" s="80">
        <f t="shared" si="183"/>
        <v>0</v>
      </c>
      <c r="S394" s="81"/>
      <c r="T394" s="81"/>
      <c r="U394" s="81"/>
    </row>
    <row r="395" spans="1:21" ht="30" outlineLevel="7" x14ac:dyDescent="0.25">
      <c r="A395" s="101">
        <f t="shared" si="184"/>
        <v>385</v>
      </c>
      <c r="B395" s="98" t="s">
        <v>82</v>
      </c>
      <c r="C395" s="99" t="s">
        <v>848</v>
      </c>
      <c r="D395" s="99" t="s">
        <v>476</v>
      </c>
      <c r="E395" s="98"/>
      <c r="F395" s="99" t="s">
        <v>83</v>
      </c>
      <c r="G395" s="98"/>
      <c r="H395" s="100">
        <f>H393</f>
        <v>565200</v>
      </c>
      <c r="I395" s="100">
        <f t="shared" ref="I395:J395" si="213">I393</f>
        <v>565200</v>
      </c>
      <c r="J395" s="100">
        <f t="shared" si="213"/>
        <v>565200</v>
      </c>
      <c r="K395" s="35"/>
      <c r="L395" s="35"/>
      <c r="M395" s="36"/>
      <c r="N395" s="38"/>
      <c r="Q395" s="76">
        <f t="shared" ref="Q395:Q458" si="214">H395+I395+J395</f>
        <v>1695600</v>
      </c>
      <c r="R395" s="80">
        <f t="shared" ref="R395:R458" si="215">SUM(S395:U395)</f>
        <v>0</v>
      </c>
      <c r="S395" s="81"/>
      <c r="T395" s="81"/>
      <c r="U395" s="81"/>
    </row>
    <row r="396" spans="1:21" ht="45" outlineLevel="7" x14ac:dyDescent="0.2">
      <c r="A396" s="101">
        <f t="shared" si="184"/>
        <v>386</v>
      </c>
      <c r="B396" s="110" t="s">
        <v>317</v>
      </c>
      <c r="C396" s="109" t="s">
        <v>849</v>
      </c>
      <c r="D396" s="109" t="s">
        <v>224</v>
      </c>
      <c r="E396" s="110" t="s">
        <v>234</v>
      </c>
      <c r="F396" s="99"/>
      <c r="G396" s="110" t="s">
        <v>226</v>
      </c>
      <c r="H396" s="111">
        <f t="shared" ref="H396:J397" si="216">H397</f>
        <v>920000</v>
      </c>
      <c r="I396" s="112">
        <f t="shared" si="216"/>
        <v>350000</v>
      </c>
      <c r="J396" s="112">
        <f t="shared" si="216"/>
        <v>350000</v>
      </c>
      <c r="K396" s="47">
        <f>SUM(K397:K402)</f>
        <v>920000</v>
      </c>
      <c r="L396" s="47">
        <f t="shared" ref="L396:U396" si="217">SUM(L397:L402)</f>
        <v>0</v>
      </c>
      <c r="M396" s="47">
        <f t="shared" si="217"/>
        <v>0</v>
      </c>
      <c r="N396" s="47">
        <f t="shared" si="217"/>
        <v>0</v>
      </c>
      <c r="O396" s="47">
        <f t="shared" si="217"/>
        <v>0</v>
      </c>
      <c r="P396" s="47">
        <f t="shared" si="217"/>
        <v>0</v>
      </c>
      <c r="Q396" s="76">
        <f t="shared" si="214"/>
        <v>1620000</v>
      </c>
      <c r="R396" s="47">
        <f t="shared" si="217"/>
        <v>0</v>
      </c>
      <c r="S396" s="47">
        <f t="shared" si="217"/>
        <v>0</v>
      </c>
      <c r="T396" s="47">
        <f t="shared" si="217"/>
        <v>0</v>
      </c>
      <c r="U396" s="47">
        <f t="shared" si="217"/>
        <v>0</v>
      </c>
    </row>
    <row r="397" spans="1:21" ht="75" outlineLevel="7" x14ac:dyDescent="0.25">
      <c r="A397" s="101">
        <f t="shared" ref="A397:A460" si="218">A396+1</f>
        <v>387</v>
      </c>
      <c r="B397" s="110" t="s">
        <v>914</v>
      </c>
      <c r="C397" s="109" t="s">
        <v>910</v>
      </c>
      <c r="D397" s="109" t="s">
        <v>224</v>
      </c>
      <c r="E397" s="110" t="s">
        <v>234</v>
      </c>
      <c r="F397" s="99"/>
      <c r="G397" s="110" t="s">
        <v>226</v>
      </c>
      <c r="H397" s="111">
        <f t="shared" si="216"/>
        <v>920000</v>
      </c>
      <c r="I397" s="116">
        <f t="shared" si="216"/>
        <v>350000</v>
      </c>
      <c r="J397" s="112">
        <f t="shared" si="216"/>
        <v>350000</v>
      </c>
      <c r="K397" s="47"/>
      <c r="L397" s="47"/>
      <c r="M397" s="48"/>
      <c r="N397" s="46"/>
      <c r="O397" s="48"/>
      <c r="P397" s="48"/>
      <c r="Q397" s="76">
        <f t="shared" si="214"/>
        <v>1620000</v>
      </c>
      <c r="R397" s="80">
        <f t="shared" si="215"/>
        <v>0</v>
      </c>
      <c r="S397" s="81"/>
      <c r="T397" s="81"/>
      <c r="U397" s="81"/>
    </row>
    <row r="398" spans="1:21" ht="105" outlineLevel="6" x14ac:dyDescent="0.25">
      <c r="A398" s="101">
        <f t="shared" si="218"/>
        <v>388</v>
      </c>
      <c r="B398" s="110" t="s">
        <v>915</v>
      </c>
      <c r="C398" s="109" t="s">
        <v>913</v>
      </c>
      <c r="D398" s="109" t="s">
        <v>224</v>
      </c>
      <c r="E398" s="110" t="s">
        <v>234</v>
      </c>
      <c r="F398" s="109"/>
      <c r="G398" s="110" t="s">
        <v>226</v>
      </c>
      <c r="H398" s="111">
        <f>H400</f>
        <v>920000</v>
      </c>
      <c r="I398" s="112">
        <f>I400</f>
        <v>350000</v>
      </c>
      <c r="J398" s="112">
        <f>J400</f>
        <v>350000</v>
      </c>
      <c r="K398" s="47"/>
      <c r="L398" s="47"/>
      <c r="M398" s="48"/>
      <c r="N398" s="46"/>
      <c r="O398" s="48"/>
      <c r="P398" s="48"/>
      <c r="Q398" s="76">
        <f t="shared" si="214"/>
        <v>1620000</v>
      </c>
      <c r="R398" s="80">
        <f t="shared" si="215"/>
        <v>0</v>
      </c>
      <c r="S398" s="81"/>
      <c r="T398" s="81"/>
      <c r="U398" s="81"/>
    </row>
    <row r="399" spans="1:21" ht="45" outlineLevel="6" x14ac:dyDescent="0.25">
      <c r="A399" s="101">
        <f t="shared" si="218"/>
        <v>389</v>
      </c>
      <c r="B399" s="110" t="s">
        <v>896</v>
      </c>
      <c r="C399" s="109" t="s">
        <v>913</v>
      </c>
      <c r="D399" s="109" t="s">
        <v>423</v>
      </c>
      <c r="E399" s="110" t="s">
        <v>234</v>
      </c>
      <c r="F399" s="109"/>
      <c r="G399" s="110" t="s">
        <v>226</v>
      </c>
      <c r="H399" s="111">
        <f>H400</f>
        <v>920000</v>
      </c>
      <c r="I399" s="111">
        <f>I400</f>
        <v>350000</v>
      </c>
      <c r="J399" s="111">
        <f>J400</f>
        <v>350000</v>
      </c>
      <c r="K399" s="47"/>
      <c r="L399" s="47"/>
      <c r="M399" s="48"/>
      <c r="N399" s="46"/>
      <c r="O399" s="48"/>
      <c r="P399" s="48"/>
      <c r="Q399" s="76">
        <f t="shared" si="214"/>
        <v>1620000</v>
      </c>
      <c r="R399" s="80">
        <f t="shared" si="215"/>
        <v>0</v>
      </c>
      <c r="S399" s="81"/>
      <c r="T399" s="81"/>
      <c r="U399" s="81"/>
    </row>
    <row r="400" spans="1:21" ht="45" outlineLevel="7" x14ac:dyDescent="0.25">
      <c r="A400" s="101">
        <f t="shared" si="218"/>
        <v>390</v>
      </c>
      <c r="B400" s="110" t="s">
        <v>897</v>
      </c>
      <c r="C400" s="109" t="s">
        <v>913</v>
      </c>
      <c r="D400" s="109" t="s">
        <v>476</v>
      </c>
      <c r="E400" s="110" t="s">
        <v>234</v>
      </c>
      <c r="F400" s="109"/>
      <c r="G400" s="110" t="s">
        <v>226</v>
      </c>
      <c r="H400" s="111">
        <f>SUM(K400:N400)</f>
        <v>920000</v>
      </c>
      <c r="I400" s="114">
        <v>350000</v>
      </c>
      <c r="J400" s="115">
        <v>350000</v>
      </c>
      <c r="K400" s="47">
        <v>920000</v>
      </c>
      <c r="L400" s="47"/>
      <c r="M400" s="48"/>
      <c r="N400" s="50"/>
      <c r="O400" s="48"/>
      <c r="P400" s="48"/>
      <c r="Q400" s="76">
        <f t="shared" si="214"/>
        <v>1620000</v>
      </c>
      <c r="R400" s="80">
        <f t="shared" si="215"/>
        <v>0</v>
      </c>
      <c r="S400" s="81"/>
      <c r="T400" s="81"/>
      <c r="U400" s="81"/>
    </row>
    <row r="401" spans="1:21" ht="30" outlineLevel="7" x14ac:dyDescent="0.25">
      <c r="A401" s="101">
        <f t="shared" si="218"/>
        <v>391</v>
      </c>
      <c r="B401" s="110" t="s">
        <v>84</v>
      </c>
      <c r="C401" s="109" t="s">
        <v>913</v>
      </c>
      <c r="D401" s="109" t="s">
        <v>476</v>
      </c>
      <c r="E401" s="110"/>
      <c r="F401" s="109" t="s">
        <v>85</v>
      </c>
      <c r="G401" s="110"/>
      <c r="H401" s="111">
        <f>H400</f>
        <v>920000</v>
      </c>
      <c r="I401" s="111">
        <f t="shared" ref="I401:J401" si="219">I400</f>
        <v>350000</v>
      </c>
      <c r="J401" s="111">
        <f t="shared" si="219"/>
        <v>350000</v>
      </c>
      <c r="K401" s="47"/>
      <c r="L401" s="47"/>
      <c r="M401" s="48"/>
      <c r="N401" s="50"/>
      <c r="O401" s="48"/>
      <c r="P401" s="48"/>
      <c r="Q401" s="76">
        <f t="shared" si="214"/>
        <v>1620000</v>
      </c>
      <c r="R401" s="80">
        <f t="shared" si="215"/>
        <v>0</v>
      </c>
      <c r="S401" s="81"/>
      <c r="T401" s="81"/>
      <c r="U401" s="81"/>
    </row>
    <row r="402" spans="1:21" ht="15" outlineLevel="7" x14ac:dyDescent="0.25">
      <c r="A402" s="101">
        <f t="shared" si="218"/>
        <v>392</v>
      </c>
      <c r="B402" s="110" t="s">
        <v>87</v>
      </c>
      <c r="C402" s="109" t="s">
        <v>913</v>
      </c>
      <c r="D402" s="109" t="s">
        <v>476</v>
      </c>
      <c r="E402" s="110"/>
      <c r="F402" s="109" t="s">
        <v>88</v>
      </c>
      <c r="G402" s="110"/>
      <c r="H402" s="111">
        <f>H400</f>
        <v>920000</v>
      </c>
      <c r="I402" s="111">
        <f t="shared" ref="I402:J402" si="220">I400</f>
        <v>350000</v>
      </c>
      <c r="J402" s="111">
        <f t="shared" si="220"/>
        <v>350000</v>
      </c>
      <c r="K402" s="47"/>
      <c r="L402" s="47"/>
      <c r="M402" s="48"/>
      <c r="N402" s="50"/>
      <c r="O402" s="48"/>
      <c r="P402" s="48"/>
      <c r="Q402" s="76">
        <f t="shared" si="214"/>
        <v>1620000</v>
      </c>
      <c r="R402" s="80">
        <f t="shared" si="215"/>
        <v>0</v>
      </c>
      <c r="S402" s="81"/>
      <c r="T402" s="81"/>
      <c r="U402" s="81"/>
    </row>
    <row r="403" spans="1:21" ht="30" outlineLevel="6" x14ac:dyDescent="0.2">
      <c r="A403" s="101">
        <f t="shared" si="218"/>
        <v>393</v>
      </c>
      <c r="B403" s="98" t="s">
        <v>242</v>
      </c>
      <c r="C403" s="99" t="s">
        <v>850</v>
      </c>
      <c r="D403" s="99" t="s">
        <v>224</v>
      </c>
      <c r="E403" s="98" t="s">
        <v>226</v>
      </c>
      <c r="F403" s="109"/>
      <c r="G403" s="98" t="s">
        <v>51</v>
      </c>
      <c r="H403" s="100">
        <f>H404+H425+H440</f>
        <v>41391400</v>
      </c>
      <c r="I403" s="100">
        <f t="shared" ref="I403:J403" si="221">I404+I425+I440</f>
        <v>39716600</v>
      </c>
      <c r="J403" s="100">
        <f t="shared" si="221"/>
        <v>39716600</v>
      </c>
      <c r="K403" s="35">
        <f>K404+K425+K440</f>
        <v>33017500</v>
      </c>
      <c r="L403" s="35">
        <f t="shared" ref="L403:P403" si="222">L404+L425+L440</f>
        <v>0</v>
      </c>
      <c r="M403" s="35">
        <f t="shared" si="222"/>
        <v>0</v>
      </c>
      <c r="N403" s="35">
        <f t="shared" si="222"/>
        <v>8373900</v>
      </c>
      <c r="O403" s="35">
        <f t="shared" si="222"/>
        <v>6699100</v>
      </c>
      <c r="P403" s="35">
        <f t="shared" si="222"/>
        <v>6699100</v>
      </c>
      <c r="Q403" s="76">
        <f t="shared" si="214"/>
        <v>120824600</v>
      </c>
      <c r="R403" s="35">
        <f t="shared" ref="R403:U403" si="223">SUM(R404:R449)</f>
        <v>0</v>
      </c>
      <c r="S403" s="35">
        <f t="shared" si="223"/>
        <v>0</v>
      </c>
      <c r="T403" s="35">
        <f t="shared" si="223"/>
        <v>0</v>
      </c>
      <c r="U403" s="35">
        <f t="shared" si="223"/>
        <v>0</v>
      </c>
    </row>
    <row r="404" spans="1:21" ht="105" outlineLevel="5" x14ac:dyDescent="0.25">
      <c r="A404" s="101">
        <f t="shared" si="218"/>
        <v>394</v>
      </c>
      <c r="B404" s="103" t="s">
        <v>715</v>
      </c>
      <c r="C404" s="99" t="s">
        <v>856</v>
      </c>
      <c r="D404" s="99" t="s">
        <v>224</v>
      </c>
      <c r="E404" s="98" t="s">
        <v>63</v>
      </c>
      <c r="F404" s="99"/>
      <c r="G404" s="98" t="s">
        <v>226</v>
      </c>
      <c r="H404" s="100">
        <f>H405+H410+H415+H420</f>
        <v>28413400</v>
      </c>
      <c r="I404" s="100">
        <f t="shared" ref="I404:J404" si="224">I405+I410+I415+I420</f>
        <v>26738600</v>
      </c>
      <c r="J404" s="100">
        <f t="shared" si="224"/>
        <v>26738600</v>
      </c>
      <c r="K404" s="35">
        <f>SUM(K405:K424)</f>
        <v>20039500</v>
      </c>
      <c r="L404" s="35">
        <f t="shared" ref="L404:P404" si="225">SUM(L405:L424)</f>
        <v>0</v>
      </c>
      <c r="M404" s="35">
        <f t="shared" si="225"/>
        <v>0</v>
      </c>
      <c r="N404" s="35">
        <f t="shared" si="225"/>
        <v>8373900</v>
      </c>
      <c r="O404" s="35">
        <f t="shared" si="225"/>
        <v>6699100</v>
      </c>
      <c r="P404" s="35">
        <f t="shared" si="225"/>
        <v>6699100</v>
      </c>
      <c r="Q404" s="76">
        <f t="shared" si="214"/>
        <v>81890600</v>
      </c>
      <c r="R404" s="80">
        <f t="shared" si="215"/>
        <v>0</v>
      </c>
      <c r="S404" s="81"/>
      <c r="T404" s="81"/>
      <c r="U404" s="81"/>
    </row>
    <row r="405" spans="1:21" ht="210" outlineLevel="5" x14ac:dyDescent="0.25">
      <c r="A405" s="101">
        <f t="shared" si="218"/>
        <v>395</v>
      </c>
      <c r="B405" s="103" t="s">
        <v>717</v>
      </c>
      <c r="C405" s="99" t="s">
        <v>857</v>
      </c>
      <c r="D405" s="99" t="s">
        <v>224</v>
      </c>
      <c r="E405" s="98" t="s">
        <v>63</v>
      </c>
      <c r="F405" s="99"/>
      <c r="G405" s="98" t="s">
        <v>226</v>
      </c>
      <c r="H405" s="100">
        <f>H407</f>
        <v>8373900</v>
      </c>
      <c r="I405" s="105">
        <f>I407</f>
        <v>6699100</v>
      </c>
      <c r="J405" s="105">
        <f>J407</f>
        <v>6699100</v>
      </c>
      <c r="K405" s="35"/>
      <c r="L405" s="35"/>
      <c r="M405" s="36"/>
      <c r="N405" s="37"/>
      <c r="Q405" s="76">
        <f t="shared" si="214"/>
        <v>21772100</v>
      </c>
      <c r="R405" s="80">
        <f t="shared" si="215"/>
        <v>0</v>
      </c>
      <c r="S405" s="81"/>
      <c r="T405" s="81"/>
      <c r="U405" s="81"/>
    </row>
    <row r="406" spans="1:21" ht="15" outlineLevel="5" x14ac:dyDescent="0.25">
      <c r="A406" s="101">
        <f t="shared" si="218"/>
        <v>396</v>
      </c>
      <c r="B406" s="103" t="s">
        <v>905</v>
      </c>
      <c r="C406" s="99" t="s">
        <v>857</v>
      </c>
      <c r="D406" s="99" t="s">
        <v>740</v>
      </c>
      <c r="E406" s="98" t="s">
        <v>63</v>
      </c>
      <c r="F406" s="99"/>
      <c r="G406" s="98" t="s">
        <v>226</v>
      </c>
      <c r="H406" s="100">
        <f>H407</f>
        <v>8373900</v>
      </c>
      <c r="I406" s="100">
        <f>I407</f>
        <v>6699100</v>
      </c>
      <c r="J406" s="100">
        <f>J407</f>
        <v>6699100</v>
      </c>
      <c r="K406" s="35"/>
      <c r="L406" s="35"/>
      <c r="M406" s="36"/>
      <c r="N406" s="37"/>
      <c r="Q406" s="76">
        <f t="shared" si="214"/>
        <v>21772100</v>
      </c>
      <c r="R406" s="80">
        <f t="shared" si="215"/>
        <v>0</v>
      </c>
      <c r="S406" s="81"/>
      <c r="T406" s="81"/>
      <c r="U406" s="81"/>
    </row>
    <row r="407" spans="1:21" ht="15" outlineLevel="6" x14ac:dyDescent="0.25">
      <c r="A407" s="101">
        <f t="shared" si="218"/>
        <v>397</v>
      </c>
      <c r="B407" s="98" t="s">
        <v>911</v>
      </c>
      <c r="C407" s="99" t="s">
        <v>857</v>
      </c>
      <c r="D407" s="99" t="s">
        <v>741</v>
      </c>
      <c r="E407" s="98" t="s">
        <v>63</v>
      </c>
      <c r="F407" s="99"/>
      <c r="G407" s="98" t="s">
        <v>226</v>
      </c>
      <c r="H407" s="100">
        <f>SUM(K407:N407)</f>
        <v>8373900</v>
      </c>
      <c r="I407" s="106">
        <v>6699100</v>
      </c>
      <c r="J407" s="106">
        <v>6699100</v>
      </c>
      <c r="K407" s="35"/>
      <c r="L407" s="35"/>
      <c r="M407" s="36"/>
      <c r="N407" s="38">
        <v>8373900</v>
      </c>
      <c r="O407" s="36">
        <v>6699100</v>
      </c>
      <c r="P407" s="36">
        <v>6699100</v>
      </c>
      <c r="Q407" s="76">
        <f t="shared" si="214"/>
        <v>21772100</v>
      </c>
      <c r="R407" s="80">
        <f t="shared" si="215"/>
        <v>0</v>
      </c>
      <c r="S407" s="81"/>
      <c r="T407" s="81"/>
      <c r="U407" s="81"/>
    </row>
    <row r="408" spans="1:21" ht="75" outlineLevel="6" x14ac:dyDescent="0.25">
      <c r="A408" s="101">
        <f t="shared" si="218"/>
        <v>398</v>
      </c>
      <c r="B408" s="98" t="s">
        <v>191</v>
      </c>
      <c r="C408" s="99" t="s">
        <v>857</v>
      </c>
      <c r="D408" s="99" t="s">
        <v>741</v>
      </c>
      <c r="E408" s="98"/>
      <c r="F408" s="99" t="s">
        <v>192</v>
      </c>
      <c r="G408" s="98"/>
      <c r="H408" s="100">
        <f>H407</f>
        <v>8373900</v>
      </c>
      <c r="I408" s="100">
        <f t="shared" ref="I408:J408" si="226">I407</f>
        <v>6699100</v>
      </c>
      <c r="J408" s="100">
        <f t="shared" si="226"/>
        <v>6699100</v>
      </c>
      <c r="K408" s="35"/>
      <c r="L408" s="35"/>
      <c r="M408" s="36"/>
      <c r="N408" s="38"/>
      <c r="Q408" s="76">
        <f t="shared" si="214"/>
        <v>21772100</v>
      </c>
      <c r="R408" s="80">
        <f t="shared" si="215"/>
        <v>0</v>
      </c>
      <c r="S408" s="81"/>
      <c r="T408" s="81"/>
      <c r="U408" s="81"/>
    </row>
    <row r="409" spans="1:21" ht="45" outlineLevel="6" x14ac:dyDescent="0.25">
      <c r="A409" s="101">
        <f t="shared" si="218"/>
        <v>399</v>
      </c>
      <c r="B409" s="98" t="s">
        <v>193</v>
      </c>
      <c r="C409" s="99" t="s">
        <v>857</v>
      </c>
      <c r="D409" s="99" t="s">
        <v>741</v>
      </c>
      <c r="E409" s="98"/>
      <c r="F409" s="99" t="s">
        <v>194</v>
      </c>
      <c r="G409" s="98"/>
      <c r="H409" s="100">
        <f>H407</f>
        <v>8373900</v>
      </c>
      <c r="I409" s="100">
        <f t="shared" ref="I409:J409" si="227">I407</f>
        <v>6699100</v>
      </c>
      <c r="J409" s="100">
        <f t="shared" si="227"/>
        <v>6699100</v>
      </c>
      <c r="K409" s="35"/>
      <c r="L409" s="35"/>
      <c r="M409" s="36"/>
      <c r="N409" s="38"/>
      <c r="Q409" s="76">
        <f t="shared" si="214"/>
        <v>21772100</v>
      </c>
      <c r="R409" s="80">
        <f t="shared" si="215"/>
        <v>0</v>
      </c>
      <c r="S409" s="81"/>
      <c r="T409" s="81"/>
      <c r="U409" s="81"/>
    </row>
    <row r="410" spans="1:21" ht="150" outlineLevel="6" x14ac:dyDescent="0.25">
      <c r="A410" s="101">
        <f t="shared" si="218"/>
        <v>400</v>
      </c>
      <c r="B410" s="103" t="s">
        <v>720</v>
      </c>
      <c r="C410" s="99" t="s">
        <v>858</v>
      </c>
      <c r="D410" s="99" t="s">
        <v>224</v>
      </c>
      <c r="E410" s="98" t="s">
        <v>63</v>
      </c>
      <c r="F410" s="99"/>
      <c r="G410" s="98" t="s">
        <v>226</v>
      </c>
      <c r="H410" s="100">
        <f>H412</f>
        <v>8665900</v>
      </c>
      <c r="I410" s="105">
        <f>I412</f>
        <v>8665900</v>
      </c>
      <c r="J410" s="105">
        <f>J412</f>
        <v>8665900</v>
      </c>
      <c r="K410" s="35"/>
      <c r="L410" s="35"/>
      <c r="M410" s="36"/>
      <c r="N410" s="37"/>
      <c r="Q410" s="76">
        <f t="shared" si="214"/>
        <v>25997700</v>
      </c>
      <c r="R410" s="80">
        <f t="shared" si="215"/>
        <v>0</v>
      </c>
      <c r="S410" s="81"/>
      <c r="T410" s="81"/>
      <c r="U410" s="81"/>
    </row>
    <row r="411" spans="1:21" ht="15" outlineLevel="7" x14ac:dyDescent="0.25">
      <c r="A411" s="101">
        <f t="shared" si="218"/>
        <v>401</v>
      </c>
      <c r="B411" s="103" t="s">
        <v>905</v>
      </c>
      <c r="C411" s="99" t="s">
        <v>858</v>
      </c>
      <c r="D411" s="99" t="s">
        <v>740</v>
      </c>
      <c r="E411" s="98" t="s">
        <v>63</v>
      </c>
      <c r="F411" s="99"/>
      <c r="G411" s="98" t="s">
        <v>226</v>
      </c>
      <c r="H411" s="100">
        <f>H412</f>
        <v>8665900</v>
      </c>
      <c r="I411" s="104">
        <f>I412</f>
        <v>8665900</v>
      </c>
      <c r="J411" s="100">
        <f>J412</f>
        <v>8665900</v>
      </c>
      <c r="K411" s="35"/>
      <c r="L411" s="35"/>
      <c r="M411" s="36"/>
      <c r="N411" s="39"/>
      <c r="Q411" s="76">
        <f t="shared" si="214"/>
        <v>25997700</v>
      </c>
      <c r="R411" s="80">
        <f t="shared" si="215"/>
        <v>0</v>
      </c>
      <c r="S411" s="81"/>
      <c r="T411" s="81"/>
      <c r="U411" s="81"/>
    </row>
    <row r="412" spans="1:21" ht="15" outlineLevel="7" x14ac:dyDescent="0.25">
      <c r="A412" s="101">
        <f t="shared" si="218"/>
        <v>402</v>
      </c>
      <c r="B412" s="98" t="s">
        <v>911</v>
      </c>
      <c r="C412" s="99" t="s">
        <v>858</v>
      </c>
      <c r="D412" s="99" t="s">
        <v>741</v>
      </c>
      <c r="E412" s="98" t="s">
        <v>63</v>
      </c>
      <c r="F412" s="99"/>
      <c r="G412" s="98" t="s">
        <v>226</v>
      </c>
      <c r="H412" s="100">
        <f>SUM(K412:N412)</f>
        <v>8665900</v>
      </c>
      <c r="I412" s="106">
        <v>8665900</v>
      </c>
      <c r="J412" s="106">
        <v>8665900</v>
      </c>
      <c r="K412" s="35">
        <v>8665900</v>
      </c>
      <c r="L412" s="35"/>
      <c r="M412" s="36"/>
      <c r="N412" s="38"/>
      <c r="Q412" s="76">
        <f t="shared" si="214"/>
        <v>25997700</v>
      </c>
      <c r="R412" s="80">
        <f t="shared" si="215"/>
        <v>0</v>
      </c>
      <c r="S412" s="81"/>
      <c r="T412" s="81"/>
      <c r="U412" s="81"/>
    </row>
    <row r="413" spans="1:21" ht="75" outlineLevel="7" x14ac:dyDescent="0.25">
      <c r="A413" s="101">
        <f t="shared" si="218"/>
        <v>403</v>
      </c>
      <c r="B413" s="98" t="s">
        <v>191</v>
      </c>
      <c r="C413" s="99" t="s">
        <v>858</v>
      </c>
      <c r="D413" s="99" t="s">
        <v>741</v>
      </c>
      <c r="E413" s="98"/>
      <c r="F413" s="99" t="s">
        <v>192</v>
      </c>
      <c r="G413" s="98"/>
      <c r="H413" s="100">
        <f>H412</f>
        <v>8665900</v>
      </c>
      <c r="I413" s="100">
        <f t="shared" ref="I413:J413" si="228">I412</f>
        <v>8665900</v>
      </c>
      <c r="J413" s="100">
        <f t="shared" si="228"/>
        <v>8665900</v>
      </c>
      <c r="K413" s="35"/>
      <c r="L413" s="35"/>
      <c r="M413" s="36"/>
      <c r="N413" s="38"/>
      <c r="Q413" s="76">
        <f t="shared" si="214"/>
        <v>25997700</v>
      </c>
      <c r="R413" s="80">
        <f t="shared" si="215"/>
        <v>0</v>
      </c>
      <c r="S413" s="81"/>
      <c r="T413" s="81"/>
      <c r="U413" s="81"/>
    </row>
    <row r="414" spans="1:21" ht="45" outlineLevel="7" x14ac:dyDescent="0.25">
      <c r="A414" s="101">
        <f t="shared" si="218"/>
        <v>404</v>
      </c>
      <c r="B414" s="98" t="s">
        <v>193</v>
      </c>
      <c r="C414" s="99" t="s">
        <v>858</v>
      </c>
      <c r="D414" s="99" t="s">
        <v>741</v>
      </c>
      <c r="E414" s="98"/>
      <c r="F414" s="99" t="s">
        <v>194</v>
      </c>
      <c r="G414" s="98"/>
      <c r="H414" s="100">
        <f>H412</f>
        <v>8665900</v>
      </c>
      <c r="I414" s="100">
        <f t="shared" ref="I414:J414" si="229">I412</f>
        <v>8665900</v>
      </c>
      <c r="J414" s="100">
        <f t="shared" si="229"/>
        <v>8665900</v>
      </c>
      <c r="K414" s="35"/>
      <c r="L414" s="35"/>
      <c r="M414" s="36"/>
      <c r="N414" s="38"/>
      <c r="Q414" s="76">
        <f t="shared" si="214"/>
        <v>25997700</v>
      </c>
      <c r="R414" s="80">
        <f t="shared" si="215"/>
        <v>0</v>
      </c>
      <c r="S414" s="81"/>
      <c r="T414" s="81"/>
      <c r="U414" s="81"/>
    </row>
    <row r="415" spans="1:21" ht="150" outlineLevel="7" x14ac:dyDescent="0.25">
      <c r="A415" s="101">
        <f t="shared" si="218"/>
        <v>405</v>
      </c>
      <c r="B415" s="103" t="s">
        <v>966</v>
      </c>
      <c r="C415" s="99" t="s">
        <v>859</v>
      </c>
      <c r="D415" s="99" t="s">
        <v>224</v>
      </c>
      <c r="E415" s="98" t="s">
        <v>63</v>
      </c>
      <c r="F415" s="99"/>
      <c r="G415" s="98" t="s">
        <v>258</v>
      </c>
      <c r="H415" s="100">
        <f>H417</f>
        <v>7974600</v>
      </c>
      <c r="I415" s="108">
        <f>I417</f>
        <v>7974600</v>
      </c>
      <c r="J415" s="105">
        <f>J417</f>
        <v>7974600</v>
      </c>
      <c r="K415" s="35"/>
      <c r="L415" s="35"/>
      <c r="M415" s="36"/>
      <c r="N415" s="37"/>
      <c r="Q415" s="76">
        <f t="shared" si="214"/>
        <v>23923800</v>
      </c>
      <c r="R415" s="80">
        <f t="shared" si="215"/>
        <v>0</v>
      </c>
      <c r="S415" s="81"/>
      <c r="T415" s="81"/>
      <c r="U415" s="81"/>
    </row>
    <row r="416" spans="1:21" ht="15" outlineLevel="6" x14ac:dyDescent="0.25">
      <c r="A416" s="101">
        <f t="shared" si="218"/>
        <v>406</v>
      </c>
      <c r="B416" s="103" t="s">
        <v>905</v>
      </c>
      <c r="C416" s="99" t="s">
        <v>859</v>
      </c>
      <c r="D416" s="99" t="s">
        <v>740</v>
      </c>
      <c r="E416" s="98" t="s">
        <v>63</v>
      </c>
      <c r="F416" s="99"/>
      <c r="G416" s="98" t="s">
        <v>258</v>
      </c>
      <c r="H416" s="100">
        <f>H417</f>
        <v>7974600</v>
      </c>
      <c r="I416" s="100">
        <f>I417</f>
        <v>7974600</v>
      </c>
      <c r="J416" s="100">
        <f>J417</f>
        <v>7974600</v>
      </c>
      <c r="K416" s="35"/>
      <c r="L416" s="35"/>
      <c r="M416" s="36"/>
      <c r="N416" s="37"/>
      <c r="Q416" s="76">
        <f t="shared" si="214"/>
        <v>23923800</v>
      </c>
      <c r="R416" s="80">
        <f t="shared" si="215"/>
        <v>0</v>
      </c>
      <c r="S416" s="81"/>
      <c r="T416" s="81"/>
      <c r="U416" s="81"/>
    </row>
    <row r="417" spans="1:21" ht="15" outlineLevel="6" x14ac:dyDescent="0.25">
      <c r="A417" s="101">
        <f t="shared" si="218"/>
        <v>407</v>
      </c>
      <c r="B417" s="98" t="s">
        <v>304</v>
      </c>
      <c r="C417" s="99" t="s">
        <v>859</v>
      </c>
      <c r="D417" s="99" t="s">
        <v>303</v>
      </c>
      <c r="E417" s="98" t="s">
        <v>63</v>
      </c>
      <c r="F417" s="99"/>
      <c r="G417" s="98" t="s">
        <v>258</v>
      </c>
      <c r="H417" s="100">
        <f>SUM(K417:N417)</f>
        <v>7974600</v>
      </c>
      <c r="I417" s="106">
        <v>7974600</v>
      </c>
      <c r="J417" s="106">
        <v>7974600</v>
      </c>
      <c r="K417" s="35">
        <v>7974600</v>
      </c>
      <c r="L417" s="35"/>
      <c r="M417" s="36"/>
      <c r="N417" s="38"/>
      <c r="Q417" s="76">
        <f t="shared" si="214"/>
        <v>23923800</v>
      </c>
      <c r="R417" s="80">
        <f t="shared" si="215"/>
        <v>0</v>
      </c>
      <c r="S417" s="81"/>
      <c r="T417" s="81"/>
      <c r="U417" s="81"/>
    </row>
    <row r="418" spans="1:21" ht="75" outlineLevel="6" x14ac:dyDescent="0.25">
      <c r="A418" s="101">
        <f t="shared" si="218"/>
        <v>408</v>
      </c>
      <c r="B418" s="98" t="s">
        <v>191</v>
      </c>
      <c r="C418" s="99" t="s">
        <v>859</v>
      </c>
      <c r="D418" s="99" t="s">
        <v>303</v>
      </c>
      <c r="E418" s="98"/>
      <c r="F418" s="99" t="s">
        <v>192</v>
      </c>
      <c r="G418" s="98"/>
      <c r="H418" s="100">
        <f>H417</f>
        <v>7974600</v>
      </c>
      <c r="I418" s="100">
        <f t="shared" ref="I418:J418" si="230">I417</f>
        <v>7974600</v>
      </c>
      <c r="J418" s="100">
        <f t="shared" si="230"/>
        <v>7974600</v>
      </c>
      <c r="K418" s="35"/>
      <c r="L418" s="35"/>
      <c r="M418" s="36"/>
      <c r="N418" s="38"/>
      <c r="Q418" s="76">
        <f t="shared" si="214"/>
        <v>23923800</v>
      </c>
      <c r="R418" s="80">
        <f t="shared" si="215"/>
        <v>0</v>
      </c>
      <c r="S418" s="81"/>
      <c r="T418" s="81"/>
      <c r="U418" s="81"/>
    </row>
    <row r="419" spans="1:21" ht="30" outlineLevel="6" x14ac:dyDescent="0.25">
      <c r="A419" s="101">
        <f t="shared" si="218"/>
        <v>409</v>
      </c>
      <c r="B419" s="98" t="s">
        <v>198</v>
      </c>
      <c r="C419" s="99" t="s">
        <v>859</v>
      </c>
      <c r="D419" s="99" t="s">
        <v>303</v>
      </c>
      <c r="E419" s="98"/>
      <c r="F419" s="99" t="s">
        <v>199</v>
      </c>
      <c r="G419" s="98"/>
      <c r="H419" s="100">
        <f>H417</f>
        <v>7974600</v>
      </c>
      <c r="I419" s="100">
        <f t="shared" ref="I419:J419" si="231">I417</f>
        <v>7974600</v>
      </c>
      <c r="J419" s="100">
        <f t="shared" si="231"/>
        <v>7974600</v>
      </c>
      <c r="K419" s="35"/>
      <c r="L419" s="35"/>
      <c r="M419" s="36"/>
      <c r="N419" s="38"/>
      <c r="Q419" s="76">
        <f t="shared" si="214"/>
        <v>23923800</v>
      </c>
      <c r="R419" s="80">
        <f t="shared" si="215"/>
        <v>0</v>
      </c>
      <c r="S419" s="81"/>
      <c r="T419" s="81"/>
      <c r="U419" s="81"/>
    </row>
    <row r="420" spans="1:21" ht="150" outlineLevel="7" x14ac:dyDescent="0.25">
      <c r="A420" s="101">
        <f t="shared" si="218"/>
        <v>410</v>
      </c>
      <c r="B420" s="103" t="s">
        <v>967</v>
      </c>
      <c r="C420" s="99" t="s">
        <v>860</v>
      </c>
      <c r="D420" s="99" t="s">
        <v>224</v>
      </c>
      <c r="E420" s="98" t="s">
        <v>63</v>
      </c>
      <c r="F420" s="99"/>
      <c r="G420" s="98" t="s">
        <v>258</v>
      </c>
      <c r="H420" s="100">
        <f>H422</f>
        <v>3399000</v>
      </c>
      <c r="I420" s="108">
        <f>I422</f>
        <v>3399000</v>
      </c>
      <c r="J420" s="105">
        <f>J422</f>
        <v>3399000</v>
      </c>
      <c r="K420" s="35"/>
      <c r="L420" s="35"/>
      <c r="M420" s="36"/>
      <c r="N420" s="37"/>
      <c r="Q420" s="76">
        <f t="shared" si="214"/>
        <v>10197000</v>
      </c>
      <c r="R420" s="80">
        <f t="shared" si="215"/>
        <v>0</v>
      </c>
      <c r="S420" s="81"/>
      <c r="T420" s="81"/>
      <c r="U420" s="81"/>
    </row>
    <row r="421" spans="1:21" ht="15" outlineLevel="7" x14ac:dyDescent="0.25">
      <c r="A421" s="101">
        <f t="shared" si="218"/>
        <v>411</v>
      </c>
      <c r="B421" s="103" t="s">
        <v>905</v>
      </c>
      <c r="C421" s="99" t="s">
        <v>860</v>
      </c>
      <c r="D421" s="99" t="s">
        <v>740</v>
      </c>
      <c r="E421" s="98" t="s">
        <v>63</v>
      </c>
      <c r="F421" s="99"/>
      <c r="G421" s="98" t="s">
        <v>258</v>
      </c>
      <c r="H421" s="100">
        <f>H422</f>
        <v>3399000</v>
      </c>
      <c r="I421" s="100">
        <f>I422</f>
        <v>3399000</v>
      </c>
      <c r="J421" s="100">
        <f>J422</f>
        <v>3399000</v>
      </c>
      <c r="K421" s="35"/>
      <c r="L421" s="35"/>
      <c r="M421" s="36"/>
      <c r="N421" s="37"/>
      <c r="Q421" s="76">
        <f t="shared" si="214"/>
        <v>10197000</v>
      </c>
      <c r="R421" s="80">
        <f t="shared" si="215"/>
        <v>0</v>
      </c>
      <c r="S421" s="81"/>
      <c r="T421" s="81"/>
      <c r="U421" s="81"/>
    </row>
    <row r="422" spans="1:21" ht="15" outlineLevel="7" x14ac:dyDescent="0.25">
      <c r="A422" s="101">
        <f t="shared" si="218"/>
        <v>412</v>
      </c>
      <c r="B422" s="98" t="s">
        <v>304</v>
      </c>
      <c r="C422" s="99" t="s">
        <v>860</v>
      </c>
      <c r="D422" s="99" t="s">
        <v>303</v>
      </c>
      <c r="E422" s="98" t="s">
        <v>63</v>
      </c>
      <c r="F422" s="99"/>
      <c r="G422" s="98" t="s">
        <v>258</v>
      </c>
      <c r="H422" s="100">
        <f>SUM(K422:N422)</f>
        <v>3399000</v>
      </c>
      <c r="I422" s="107">
        <v>3399000</v>
      </c>
      <c r="J422" s="106">
        <v>3399000</v>
      </c>
      <c r="K422" s="35">
        <v>3399000</v>
      </c>
      <c r="L422" s="35"/>
      <c r="M422" s="36"/>
      <c r="N422" s="38"/>
      <c r="Q422" s="76">
        <f t="shared" si="214"/>
        <v>10197000</v>
      </c>
      <c r="R422" s="80">
        <f t="shared" si="215"/>
        <v>0</v>
      </c>
      <c r="S422" s="81"/>
      <c r="T422" s="81"/>
      <c r="U422" s="81"/>
    </row>
    <row r="423" spans="1:21" ht="75" outlineLevel="7" x14ac:dyDescent="0.25">
      <c r="A423" s="101">
        <f t="shared" si="218"/>
        <v>413</v>
      </c>
      <c r="B423" s="98" t="s">
        <v>191</v>
      </c>
      <c r="C423" s="99" t="s">
        <v>860</v>
      </c>
      <c r="D423" s="99" t="s">
        <v>303</v>
      </c>
      <c r="E423" s="98"/>
      <c r="F423" s="99" t="s">
        <v>192</v>
      </c>
      <c r="G423" s="98"/>
      <c r="H423" s="100">
        <f>H422</f>
        <v>3399000</v>
      </c>
      <c r="I423" s="100">
        <f t="shared" ref="I423:J423" si="232">I422</f>
        <v>3399000</v>
      </c>
      <c r="J423" s="100">
        <f t="shared" si="232"/>
        <v>3399000</v>
      </c>
      <c r="K423" s="35"/>
      <c r="L423" s="35"/>
      <c r="M423" s="36"/>
      <c r="N423" s="38"/>
      <c r="Q423" s="76">
        <f t="shared" si="214"/>
        <v>10197000</v>
      </c>
      <c r="R423" s="80">
        <f t="shared" si="215"/>
        <v>0</v>
      </c>
      <c r="S423" s="81"/>
      <c r="T423" s="81"/>
      <c r="U423" s="81"/>
    </row>
    <row r="424" spans="1:21" ht="30" outlineLevel="7" x14ac:dyDescent="0.25">
      <c r="A424" s="101">
        <f t="shared" si="218"/>
        <v>414</v>
      </c>
      <c r="B424" s="98" t="s">
        <v>198</v>
      </c>
      <c r="C424" s="99" t="s">
        <v>860</v>
      </c>
      <c r="D424" s="99" t="s">
        <v>303</v>
      </c>
      <c r="E424" s="98"/>
      <c r="F424" s="99" t="s">
        <v>199</v>
      </c>
      <c r="G424" s="98"/>
      <c r="H424" s="100">
        <f>H422</f>
        <v>3399000</v>
      </c>
      <c r="I424" s="100">
        <f t="shared" ref="I424:J424" si="233">I422</f>
        <v>3399000</v>
      </c>
      <c r="J424" s="100">
        <f t="shared" si="233"/>
        <v>3399000</v>
      </c>
      <c r="K424" s="35"/>
      <c r="L424" s="35"/>
      <c r="M424" s="36"/>
      <c r="N424" s="38"/>
      <c r="Q424" s="76">
        <f t="shared" si="214"/>
        <v>10197000</v>
      </c>
      <c r="R424" s="80">
        <f t="shared" si="215"/>
        <v>0</v>
      </c>
      <c r="S424" s="81"/>
      <c r="T424" s="81"/>
      <c r="U424" s="81"/>
    </row>
    <row r="425" spans="1:21" ht="75" outlineLevel="7" x14ac:dyDescent="0.25">
      <c r="A425" s="101">
        <f t="shared" si="218"/>
        <v>415</v>
      </c>
      <c r="B425" s="98" t="s">
        <v>661</v>
      </c>
      <c r="C425" s="99" t="s">
        <v>853</v>
      </c>
      <c r="D425" s="99" t="s">
        <v>224</v>
      </c>
      <c r="E425" s="98" t="s">
        <v>226</v>
      </c>
      <c r="F425" s="99"/>
      <c r="G425" s="98" t="s">
        <v>530</v>
      </c>
      <c r="H425" s="100">
        <f>H426+H435</f>
        <v>5733000</v>
      </c>
      <c r="I425" s="105">
        <f>I426+I435</f>
        <v>5733000</v>
      </c>
      <c r="J425" s="105">
        <f>J426+J435</f>
        <v>5733000</v>
      </c>
      <c r="K425" s="35">
        <f>SUM(K426:K439)</f>
        <v>5733000</v>
      </c>
      <c r="L425" s="35">
        <f t="shared" ref="L425:P425" si="234">SUM(L426:L439)</f>
        <v>0</v>
      </c>
      <c r="M425" s="35">
        <f t="shared" si="234"/>
        <v>0</v>
      </c>
      <c r="N425" s="35">
        <f t="shared" si="234"/>
        <v>0</v>
      </c>
      <c r="O425" s="35">
        <f t="shared" si="234"/>
        <v>0</v>
      </c>
      <c r="P425" s="35">
        <f t="shared" si="234"/>
        <v>0</v>
      </c>
      <c r="Q425" s="76">
        <f t="shared" si="214"/>
        <v>17199000</v>
      </c>
      <c r="R425" s="80">
        <f t="shared" si="215"/>
        <v>0</v>
      </c>
      <c r="S425" s="81"/>
      <c r="T425" s="81"/>
      <c r="U425" s="81"/>
    </row>
    <row r="426" spans="1:21" ht="105" outlineLevel="7" x14ac:dyDescent="0.25">
      <c r="A426" s="101">
        <f t="shared" si="218"/>
        <v>416</v>
      </c>
      <c r="B426" s="103" t="s">
        <v>663</v>
      </c>
      <c r="C426" s="99" t="s">
        <v>854</v>
      </c>
      <c r="D426" s="99" t="s">
        <v>224</v>
      </c>
      <c r="E426" s="98" t="s">
        <v>226</v>
      </c>
      <c r="F426" s="99"/>
      <c r="G426" s="98" t="s">
        <v>530</v>
      </c>
      <c r="H426" s="100">
        <f>H428+H432</f>
        <v>5323000</v>
      </c>
      <c r="I426" s="104">
        <f>I428+I432</f>
        <v>5323000</v>
      </c>
      <c r="J426" s="100">
        <f>J428+J432</f>
        <v>5323000</v>
      </c>
      <c r="K426" s="35"/>
      <c r="L426" s="35"/>
      <c r="M426" s="36"/>
      <c r="N426" s="37"/>
      <c r="Q426" s="76">
        <f t="shared" si="214"/>
        <v>15969000</v>
      </c>
      <c r="R426" s="80">
        <f t="shared" si="215"/>
        <v>0</v>
      </c>
      <c r="S426" s="81"/>
      <c r="T426" s="81"/>
      <c r="U426" s="81"/>
    </row>
    <row r="427" spans="1:21" ht="90" outlineLevel="6" x14ac:dyDescent="0.25">
      <c r="A427" s="101">
        <f t="shared" si="218"/>
        <v>417</v>
      </c>
      <c r="B427" s="103" t="s">
        <v>894</v>
      </c>
      <c r="C427" s="99" t="s">
        <v>854</v>
      </c>
      <c r="D427" s="99" t="s">
        <v>299</v>
      </c>
      <c r="E427" s="98" t="s">
        <v>226</v>
      </c>
      <c r="F427" s="99"/>
      <c r="G427" s="98" t="s">
        <v>530</v>
      </c>
      <c r="H427" s="100">
        <f>H428</f>
        <v>4968000</v>
      </c>
      <c r="I427" s="100">
        <f>I428</f>
        <v>4968000</v>
      </c>
      <c r="J427" s="100">
        <f>J428</f>
        <v>4968000</v>
      </c>
      <c r="K427" s="35"/>
      <c r="L427" s="35"/>
      <c r="M427" s="36"/>
      <c r="N427" s="37"/>
      <c r="Q427" s="76">
        <f t="shared" si="214"/>
        <v>14904000</v>
      </c>
      <c r="R427" s="80">
        <f t="shared" si="215"/>
        <v>0</v>
      </c>
      <c r="S427" s="81"/>
      <c r="T427" s="81"/>
      <c r="U427" s="81"/>
    </row>
    <row r="428" spans="1:21" ht="30" outlineLevel="6" x14ac:dyDescent="0.25">
      <c r="A428" s="101">
        <f t="shared" si="218"/>
        <v>418</v>
      </c>
      <c r="B428" s="98" t="s">
        <v>895</v>
      </c>
      <c r="C428" s="99" t="s">
        <v>854</v>
      </c>
      <c r="D428" s="99" t="s">
        <v>324</v>
      </c>
      <c r="E428" s="98" t="s">
        <v>226</v>
      </c>
      <c r="F428" s="99"/>
      <c r="G428" s="98" t="s">
        <v>530</v>
      </c>
      <c r="H428" s="100">
        <f>SUM(K428:N428)</f>
        <v>4968000</v>
      </c>
      <c r="I428" s="106">
        <v>4968000</v>
      </c>
      <c r="J428" s="106">
        <v>4968000</v>
      </c>
      <c r="K428" s="35">
        <v>4968000</v>
      </c>
      <c r="L428" s="35"/>
      <c r="M428" s="36"/>
      <c r="N428" s="38"/>
      <c r="Q428" s="76">
        <f t="shared" si="214"/>
        <v>14904000</v>
      </c>
      <c r="R428" s="80">
        <f t="shared" si="215"/>
        <v>0</v>
      </c>
      <c r="S428" s="81"/>
      <c r="T428" s="81"/>
      <c r="U428" s="81"/>
    </row>
    <row r="429" spans="1:21" ht="15" outlineLevel="6" x14ac:dyDescent="0.25">
      <c r="A429" s="101">
        <f t="shared" si="218"/>
        <v>419</v>
      </c>
      <c r="B429" s="98" t="s">
        <v>18</v>
      </c>
      <c r="C429" s="99" t="s">
        <v>854</v>
      </c>
      <c r="D429" s="99" t="s">
        <v>324</v>
      </c>
      <c r="E429" s="98"/>
      <c r="F429" s="99" t="s">
        <v>19</v>
      </c>
      <c r="G429" s="98"/>
      <c r="H429" s="100">
        <f>H428</f>
        <v>4968000</v>
      </c>
      <c r="I429" s="100">
        <f t="shared" ref="I429:J429" si="235">I428</f>
        <v>4968000</v>
      </c>
      <c r="J429" s="100">
        <f t="shared" si="235"/>
        <v>4968000</v>
      </c>
      <c r="K429" s="35"/>
      <c r="L429" s="35"/>
      <c r="M429" s="36"/>
      <c r="N429" s="38"/>
      <c r="Q429" s="76">
        <f t="shared" si="214"/>
        <v>14904000</v>
      </c>
      <c r="R429" s="80">
        <f t="shared" si="215"/>
        <v>0</v>
      </c>
      <c r="S429" s="81"/>
      <c r="T429" s="81"/>
      <c r="U429" s="81"/>
    </row>
    <row r="430" spans="1:21" ht="60" outlineLevel="6" x14ac:dyDescent="0.25">
      <c r="A430" s="101">
        <f t="shared" si="218"/>
        <v>420</v>
      </c>
      <c r="B430" s="98" t="s">
        <v>29</v>
      </c>
      <c r="C430" s="99" t="s">
        <v>854</v>
      </c>
      <c r="D430" s="99" t="s">
        <v>324</v>
      </c>
      <c r="E430" s="98"/>
      <c r="F430" s="99" t="s">
        <v>30</v>
      </c>
      <c r="G430" s="98"/>
      <c r="H430" s="100">
        <f>H428</f>
        <v>4968000</v>
      </c>
      <c r="I430" s="100">
        <f t="shared" ref="I430:J430" si="236">I428</f>
        <v>4968000</v>
      </c>
      <c r="J430" s="100">
        <f t="shared" si="236"/>
        <v>4968000</v>
      </c>
      <c r="K430" s="35"/>
      <c r="L430" s="35"/>
      <c r="M430" s="36"/>
      <c r="N430" s="38"/>
      <c r="Q430" s="76">
        <f t="shared" si="214"/>
        <v>14904000</v>
      </c>
      <c r="R430" s="80">
        <f t="shared" si="215"/>
        <v>0</v>
      </c>
      <c r="S430" s="81"/>
      <c r="T430" s="81"/>
      <c r="U430" s="81"/>
    </row>
    <row r="431" spans="1:21" ht="45" outlineLevel="7" x14ac:dyDescent="0.25">
      <c r="A431" s="101">
        <f t="shared" si="218"/>
        <v>421</v>
      </c>
      <c r="B431" s="98" t="s">
        <v>896</v>
      </c>
      <c r="C431" s="99" t="s">
        <v>854</v>
      </c>
      <c r="D431" s="99" t="s">
        <v>423</v>
      </c>
      <c r="E431" s="98" t="s">
        <v>226</v>
      </c>
      <c r="F431" s="99"/>
      <c r="G431" s="98" t="s">
        <v>530</v>
      </c>
      <c r="H431" s="100">
        <f>H432</f>
        <v>355000</v>
      </c>
      <c r="I431" s="104">
        <f>I432</f>
        <v>355000</v>
      </c>
      <c r="J431" s="100">
        <f>J432</f>
        <v>355000</v>
      </c>
      <c r="K431" s="35"/>
      <c r="L431" s="35"/>
      <c r="M431" s="36"/>
      <c r="N431" s="38"/>
      <c r="Q431" s="76">
        <f t="shared" si="214"/>
        <v>1065000</v>
      </c>
      <c r="R431" s="80">
        <f t="shared" si="215"/>
        <v>0</v>
      </c>
      <c r="S431" s="81"/>
      <c r="T431" s="81"/>
      <c r="U431" s="81"/>
    </row>
    <row r="432" spans="1:21" ht="45" outlineLevel="4" x14ac:dyDescent="0.25">
      <c r="A432" s="101">
        <f t="shared" si="218"/>
        <v>422</v>
      </c>
      <c r="B432" s="98" t="s">
        <v>897</v>
      </c>
      <c r="C432" s="99" t="s">
        <v>854</v>
      </c>
      <c r="D432" s="99" t="s">
        <v>476</v>
      </c>
      <c r="E432" s="98" t="s">
        <v>226</v>
      </c>
      <c r="F432" s="99"/>
      <c r="G432" s="98" t="s">
        <v>530</v>
      </c>
      <c r="H432" s="100">
        <f>SUM(K432:N432)</f>
        <v>355000</v>
      </c>
      <c r="I432" s="106">
        <v>355000</v>
      </c>
      <c r="J432" s="106">
        <v>355000</v>
      </c>
      <c r="K432" s="35">
        <v>355000</v>
      </c>
      <c r="L432" s="35"/>
      <c r="M432" s="36"/>
      <c r="N432" s="38"/>
      <c r="Q432" s="76">
        <f t="shared" si="214"/>
        <v>1065000</v>
      </c>
      <c r="R432" s="80">
        <f t="shared" si="215"/>
        <v>0</v>
      </c>
      <c r="S432" s="81"/>
      <c r="T432" s="81"/>
      <c r="U432" s="81"/>
    </row>
    <row r="433" spans="1:21" ht="15" outlineLevel="4" x14ac:dyDescent="0.25">
      <c r="A433" s="101">
        <f t="shared" si="218"/>
        <v>423</v>
      </c>
      <c r="B433" s="98" t="s">
        <v>18</v>
      </c>
      <c r="C433" s="99" t="s">
        <v>854</v>
      </c>
      <c r="D433" s="99" t="s">
        <v>476</v>
      </c>
      <c r="E433" s="98"/>
      <c r="F433" s="99" t="s">
        <v>19</v>
      </c>
      <c r="G433" s="98"/>
      <c r="H433" s="100">
        <f>H432</f>
        <v>355000</v>
      </c>
      <c r="I433" s="100">
        <f t="shared" ref="I433:J433" si="237">I432</f>
        <v>355000</v>
      </c>
      <c r="J433" s="100">
        <f t="shared" si="237"/>
        <v>355000</v>
      </c>
      <c r="K433" s="35"/>
      <c r="L433" s="35"/>
      <c r="M433" s="36"/>
      <c r="N433" s="38"/>
      <c r="Q433" s="76">
        <f t="shared" si="214"/>
        <v>1065000</v>
      </c>
      <c r="R433" s="80">
        <f t="shared" si="215"/>
        <v>0</v>
      </c>
      <c r="S433" s="81"/>
      <c r="T433" s="81"/>
      <c r="U433" s="81"/>
    </row>
    <row r="434" spans="1:21" ht="60" outlineLevel="4" x14ac:dyDescent="0.25">
      <c r="A434" s="101">
        <f t="shared" si="218"/>
        <v>424</v>
      </c>
      <c r="B434" s="98" t="s">
        <v>29</v>
      </c>
      <c r="C434" s="99" t="s">
        <v>854</v>
      </c>
      <c r="D434" s="99" t="s">
        <v>476</v>
      </c>
      <c r="E434" s="98"/>
      <c r="F434" s="99" t="s">
        <v>30</v>
      </c>
      <c r="G434" s="98"/>
      <c r="H434" s="100">
        <f>H432</f>
        <v>355000</v>
      </c>
      <c r="I434" s="100">
        <f t="shared" ref="I434:J434" si="238">I432</f>
        <v>355000</v>
      </c>
      <c r="J434" s="100">
        <f t="shared" si="238"/>
        <v>355000</v>
      </c>
      <c r="K434" s="35"/>
      <c r="L434" s="35"/>
      <c r="M434" s="36"/>
      <c r="N434" s="38"/>
      <c r="Q434" s="76">
        <f t="shared" si="214"/>
        <v>1065000</v>
      </c>
      <c r="R434" s="80">
        <f t="shared" si="215"/>
        <v>0</v>
      </c>
      <c r="S434" s="81"/>
      <c r="T434" s="81"/>
      <c r="U434" s="81"/>
    </row>
    <row r="435" spans="1:21" ht="135" outlineLevel="5" x14ac:dyDescent="0.25">
      <c r="A435" s="101">
        <f t="shared" si="218"/>
        <v>425</v>
      </c>
      <c r="B435" s="103" t="s">
        <v>962</v>
      </c>
      <c r="C435" s="99" t="s">
        <v>855</v>
      </c>
      <c r="D435" s="99" t="s">
        <v>224</v>
      </c>
      <c r="E435" s="98" t="s">
        <v>226</v>
      </c>
      <c r="F435" s="99"/>
      <c r="G435" s="98" t="s">
        <v>530</v>
      </c>
      <c r="H435" s="100">
        <f>H437</f>
        <v>410000</v>
      </c>
      <c r="I435" s="105">
        <f>I437</f>
        <v>410000</v>
      </c>
      <c r="J435" s="105">
        <f>J437</f>
        <v>410000</v>
      </c>
      <c r="K435" s="35"/>
      <c r="L435" s="35"/>
      <c r="M435" s="36"/>
      <c r="N435" s="37"/>
      <c r="Q435" s="76">
        <f t="shared" si="214"/>
        <v>1230000</v>
      </c>
      <c r="R435" s="80">
        <f t="shared" si="215"/>
        <v>0</v>
      </c>
      <c r="S435" s="81"/>
      <c r="T435" s="81"/>
      <c r="U435" s="81"/>
    </row>
    <row r="436" spans="1:21" s="49" customFormat="1" ht="90" outlineLevel="6" x14ac:dyDescent="0.25">
      <c r="A436" s="101">
        <f t="shared" si="218"/>
        <v>426</v>
      </c>
      <c r="B436" s="103" t="s">
        <v>894</v>
      </c>
      <c r="C436" s="99" t="s">
        <v>855</v>
      </c>
      <c r="D436" s="99" t="s">
        <v>299</v>
      </c>
      <c r="E436" s="98" t="s">
        <v>226</v>
      </c>
      <c r="F436" s="99"/>
      <c r="G436" s="98" t="s">
        <v>530</v>
      </c>
      <c r="H436" s="100">
        <f>H437</f>
        <v>410000</v>
      </c>
      <c r="I436" s="100">
        <f>I437</f>
        <v>410000</v>
      </c>
      <c r="J436" s="100">
        <f>J437</f>
        <v>410000</v>
      </c>
      <c r="K436" s="35"/>
      <c r="L436" s="35"/>
      <c r="M436" s="36"/>
      <c r="N436" s="37"/>
      <c r="O436" s="36"/>
      <c r="P436" s="36"/>
      <c r="Q436" s="76">
        <f t="shared" si="214"/>
        <v>1230000</v>
      </c>
      <c r="R436" s="80">
        <f t="shared" si="215"/>
        <v>0</v>
      </c>
      <c r="S436" s="82"/>
      <c r="T436" s="82"/>
      <c r="U436" s="82"/>
    </row>
    <row r="437" spans="1:21" s="49" customFormat="1" ht="30" outlineLevel="6" x14ac:dyDescent="0.25">
      <c r="A437" s="101">
        <f t="shared" si="218"/>
        <v>427</v>
      </c>
      <c r="B437" s="98" t="s">
        <v>895</v>
      </c>
      <c r="C437" s="99" t="s">
        <v>855</v>
      </c>
      <c r="D437" s="99" t="s">
        <v>324</v>
      </c>
      <c r="E437" s="98" t="s">
        <v>226</v>
      </c>
      <c r="F437" s="99"/>
      <c r="G437" s="98" t="s">
        <v>530</v>
      </c>
      <c r="H437" s="100">
        <f>SUM(K437:N437)</f>
        <v>410000</v>
      </c>
      <c r="I437" s="106">
        <v>410000</v>
      </c>
      <c r="J437" s="106">
        <v>410000</v>
      </c>
      <c r="K437" s="35">
        <v>410000</v>
      </c>
      <c r="L437" s="35"/>
      <c r="M437" s="36"/>
      <c r="N437" s="38"/>
      <c r="O437" s="36"/>
      <c r="P437" s="36"/>
      <c r="Q437" s="76">
        <f t="shared" si="214"/>
        <v>1230000</v>
      </c>
      <c r="R437" s="80">
        <f t="shared" si="215"/>
        <v>0</v>
      </c>
      <c r="S437" s="82"/>
      <c r="T437" s="82"/>
      <c r="U437" s="82"/>
    </row>
    <row r="438" spans="1:21" s="49" customFormat="1" ht="15" outlineLevel="6" x14ac:dyDescent="0.25">
      <c r="A438" s="101">
        <f t="shared" si="218"/>
        <v>428</v>
      </c>
      <c r="B438" s="98" t="s">
        <v>18</v>
      </c>
      <c r="C438" s="99" t="s">
        <v>855</v>
      </c>
      <c r="D438" s="99" t="s">
        <v>324</v>
      </c>
      <c r="E438" s="98"/>
      <c r="F438" s="99" t="s">
        <v>19</v>
      </c>
      <c r="G438" s="98"/>
      <c r="H438" s="100">
        <f>H437</f>
        <v>410000</v>
      </c>
      <c r="I438" s="100">
        <f t="shared" ref="I438:J438" si="239">I437</f>
        <v>410000</v>
      </c>
      <c r="J438" s="100">
        <f t="shared" si="239"/>
        <v>410000</v>
      </c>
      <c r="K438" s="35"/>
      <c r="L438" s="35"/>
      <c r="M438" s="36"/>
      <c r="N438" s="38"/>
      <c r="O438" s="36"/>
      <c r="P438" s="36"/>
      <c r="Q438" s="76">
        <f t="shared" si="214"/>
        <v>1230000</v>
      </c>
      <c r="R438" s="80">
        <f t="shared" si="215"/>
        <v>0</v>
      </c>
      <c r="S438" s="82"/>
      <c r="T438" s="82"/>
      <c r="U438" s="82"/>
    </row>
    <row r="439" spans="1:21" s="49" customFormat="1" ht="60" outlineLevel="6" x14ac:dyDescent="0.25">
      <c r="A439" s="101">
        <f t="shared" si="218"/>
        <v>429</v>
      </c>
      <c r="B439" s="98" t="s">
        <v>29</v>
      </c>
      <c r="C439" s="99" t="s">
        <v>855</v>
      </c>
      <c r="D439" s="99" t="s">
        <v>324</v>
      </c>
      <c r="E439" s="98"/>
      <c r="F439" s="99" t="s">
        <v>30</v>
      </c>
      <c r="G439" s="98"/>
      <c r="H439" s="100">
        <f>H437</f>
        <v>410000</v>
      </c>
      <c r="I439" s="100">
        <f t="shared" ref="I439:J439" si="240">I437</f>
        <v>410000</v>
      </c>
      <c r="J439" s="100">
        <f t="shared" si="240"/>
        <v>410000</v>
      </c>
      <c r="K439" s="35"/>
      <c r="L439" s="35"/>
      <c r="M439" s="36"/>
      <c r="N439" s="38"/>
      <c r="O439" s="36"/>
      <c r="P439" s="36"/>
      <c r="Q439" s="76">
        <f t="shared" si="214"/>
        <v>1230000</v>
      </c>
      <c r="R439" s="80">
        <f t="shared" si="215"/>
        <v>0</v>
      </c>
      <c r="S439" s="82"/>
      <c r="T439" s="82"/>
      <c r="U439" s="82"/>
    </row>
    <row r="440" spans="1:21" s="49" customFormat="1" ht="60" outlineLevel="7" x14ac:dyDescent="0.25">
      <c r="A440" s="101">
        <f t="shared" si="218"/>
        <v>430</v>
      </c>
      <c r="B440" s="98" t="s">
        <v>243</v>
      </c>
      <c r="C440" s="99" t="s">
        <v>851</v>
      </c>
      <c r="D440" s="99" t="s">
        <v>224</v>
      </c>
      <c r="E440" s="98" t="s">
        <v>226</v>
      </c>
      <c r="F440" s="99"/>
      <c r="G440" s="98" t="s">
        <v>51</v>
      </c>
      <c r="H440" s="100">
        <f>H441</f>
        <v>7245000</v>
      </c>
      <c r="I440" s="108">
        <f>I441</f>
        <v>7245000</v>
      </c>
      <c r="J440" s="105">
        <f>J441</f>
        <v>7245000</v>
      </c>
      <c r="K440" s="35">
        <f>SUM(K441:K449)</f>
        <v>7245000</v>
      </c>
      <c r="L440" s="35">
        <f t="shared" ref="L440:P440" si="241">SUM(L441:L449)</f>
        <v>0</v>
      </c>
      <c r="M440" s="35">
        <f t="shared" si="241"/>
        <v>0</v>
      </c>
      <c r="N440" s="35">
        <f t="shared" si="241"/>
        <v>0</v>
      </c>
      <c r="O440" s="35">
        <f t="shared" si="241"/>
        <v>0</v>
      </c>
      <c r="P440" s="35">
        <f t="shared" si="241"/>
        <v>0</v>
      </c>
      <c r="Q440" s="76">
        <f t="shared" si="214"/>
        <v>21735000</v>
      </c>
      <c r="R440" s="80">
        <f t="shared" si="215"/>
        <v>0</v>
      </c>
      <c r="S440" s="82"/>
      <c r="T440" s="82"/>
      <c r="U440" s="82"/>
    </row>
    <row r="441" spans="1:21" ht="90" outlineLevel="6" x14ac:dyDescent="0.25">
      <c r="A441" s="101">
        <f t="shared" si="218"/>
        <v>431</v>
      </c>
      <c r="B441" s="98" t="s">
        <v>244</v>
      </c>
      <c r="C441" s="99" t="s">
        <v>852</v>
      </c>
      <c r="D441" s="99" t="s">
        <v>224</v>
      </c>
      <c r="E441" s="98" t="s">
        <v>226</v>
      </c>
      <c r="F441" s="99"/>
      <c r="G441" s="98" t="s">
        <v>51</v>
      </c>
      <c r="H441" s="100">
        <f>H443+H447</f>
        <v>7245000</v>
      </c>
      <c r="I441" s="100">
        <f>I443+I447</f>
        <v>7245000</v>
      </c>
      <c r="J441" s="100">
        <f>J443+J447</f>
        <v>7245000</v>
      </c>
      <c r="K441" s="35"/>
      <c r="L441" s="35"/>
      <c r="M441" s="36"/>
      <c r="N441" s="37"/>
      <c r="Q441" s="76">
        <f t="shared" si="214"/>
        <v>21735000</v>
      </c>
      <c r="R441" s="80">
        <f t="shared" si="215"/>
        <v>0</v>
      </c>
      <c r="S441" s="81"/>
      <c r="T441" s="81"/>
      <c r="U441" s="81"/>
    </row>
    <row r="442" spans="1:21" ht="90" outlineLevel="6" x14ac:dyDescent="0.25">
      <c r="A442" s="101">
        <f t="shared" si="218"/>
        <v>432</v>
      </c>
      <c r="B442" s="98" t="s">
        <v>894</v>
      </c>
      <c r="C442" s="99" t="s">
        <v>852</v>
      </c>
      <c r="D442" s="99" t="s">
        <v>299</v>
      </c>
      <c r="E442" s="98" t="s">
        <v>226</v>
      </c>
      <c r="F442" s="99"/>
      <c r="G442" s="98" t="s">
        <v>51</v>
      </c>
      <c r="H442" s="100">
        <f>H443</f>
        <v>7003000</v>
      </c>
      <c r="I442" s="100">
        <f>I443</f>
        <v>7003000</v>
      </c>
      <c r="J442" s="100">
        <f>J443</f>
        <v>7003000</v>
      </c>
      <c r="K442" s="35"/>
      <c r="L442" s="35"/>
      <c r="M442" s="36"/>
      <c r="N442" s="37"/>
      <c r="Q442" s="76">
        <f t="shared" si="214"/>
        <v>21009000</v>
      </c>
      <c r="R442" s="80">
        <f t="shared" si="215"/>
        <v>0</v>
      </c>
      <c r="S442" s="81"/>
      <c r="T442" s="81"/>
      <c r="U442" s="81"/>
    </row>
    <row r="443" spans="1:21" ht="30" outlineLevel="6" x14ac:dyDescent="0.25">
      <c r="A443" s="101">
        <f t="shared" si="218"/>
        <v>433</v>
      </c>
      <c r="B443" s="98" t="s">
        <v>904</v>
      </c>
      <c r="C443" s="99" t="s">
        <v>852</v>
      </c>
      <c r="D443" s="99" t="s">
        <v>314</v>
      </c>
      <c r="E443" s="98" t="s">
        <v>226</v>
      </c>
      <c r="F443" s="99"/>
      <c r="G443" s="98" t="s">
        <v>51</v>
      </c>
      <c r="H443" s="100">
        <f>SUM(K443:N443)</f>
        <v>7003000</v>
      </c>
      <c r="I443" s="106">
        <v>7003000</v>
      </c>
      <c r="J443" s="106">
        <v>7003000</v>
      </c>
      <c r="K443" s="35">
        <v>7003000</v>
      </c>
      <c r="L443" s="35"/>
      <c r="M443" s="36"/>
      <c r="N443" s="38"/>
      <c r="Q443" s="76">
        <f t="shared" si="214"/>
        <v>21009000</v>
      </c>
      <c r="R443" s="80">
        <f t="shared" si="215"/>
        <v>0</v>
      </c>
      <c r="S443" s="81"/>
      <c r="T443" s="81"/>
      <c r="U443" s="81"/>
    </row>
    <row r="444" spans="1:21" ht="15" outlineLevel="6" x14ac:dyDescent="0.25">
      <c r="A444" s="101">
        <f t="shared" si="218"/>
        <v>434</v>
      </c>
      <c r="B444" s="98" t="s">
        <v>18</v>
      </c>
      <c r="C444" s="99" t="s">
        <v>852</v>
      </c>
      <c r="D444" s="99" t="s">
        <v>314</v>
      </c>
      <c r="E444" s="98"/>
      <c r="F444" s="99" t="s">
        <v>19</v>
      </c>
      <c r="G444" s="98"/>
      <c r="H444" s="100">
        <f>H443</f>
        <v>7003000</v>
      </c>
      <c r="I444" s="100">
        <f t="shared" ref="I444:J444" si="242">I443</f>
        <v>7003000</v>
      </c>
      <c r="J444" s="100">
        <f t="shared" si="242"/>
        <v>7003000</v>
      </c>
      <c r="K444" s="35"/>
      <c r="L444" s="35"/>
      <c r="M444" s="36"/>
      <c r="N444" s="38"/>
      <c r="Q444" s="76">
        <f t="shared" si="214"/>
        <v>21009000</v>
      </c>
      <c r="R444" s="80">
        <f t="shared" si="215"/>
        <v>0</v>
      </c>
      <c r="S444" s="81"/>
      <c r="T444" s="81"/>
      <c r="U444" s="81"/>
    </row>
    <row r="445" spans="1:21" ht="15" outlineLevel="6" x14ac:dyDescent="0.25">
      <c r="A445" s="101">
        <f t="shared" si="218"/>
        <v>435</v>
      </c>
      <c r="B445" s="98" t="s">
        <v>38</v>
      </c>
      <c r="C445" s="99" t="s">
        <v>852</v>
      </c>
      <c r="D445" s="99" t="s">
        <v>314</v>
      </c>
      <c r="E445" s="98"/>
      <c r="F445" s="99" t="s">
        <v>39</v>
      </c>
      <c r="G445" s="98"/>
      <c r="H445" s="100">
        <f>H443</f>
        <v>7003000</v>
      </c>
      <c r="I445" s="100">
        <f t="shared" ref="I445:J445" si="243">I443</f>
        <v>7003000</v>
      </c>
      <c r="J445" s="100">
        <f t="shared" si="243"/>
        <v>7003000</v>
      </c>
      <c r="K445" s="35"/>
      <c r="L445" s="35"/>
      <c r="M445" s="36"/>
      <c r="N445" s="38"/>
      <c r="Q445" s="76">
        <f t="shared" si="214"/>
        <v>21009000</v>
      </c>
      <c r="R445" s="80">
        <f t="shared" si="215"/>
        <v>0</v>
      </c>
      <c r="S445" s="81"/>
      <c r="T445" s="81"/>
      <c r="U445" s="81"/>
    </row>
    <row r="446" spans="1:21" ht="45" outlineLevel="6" x14ac:dyDescent="0.25">
      <c r="A446" s="101">
        <f t="shared" si="218"/>
        <v>436</v>
      </c>
      <c r="B446" s="98" t="s">
        <v>896</v>
      </c>
      <c r="C446" s="99" t="s">
        <v>852</v>
      </c>
      <c r="D446" s="99" t="s">
        <v>423</v>
      </c>
      <c r="E446" s="98" t="s">
        <v>226</v>
      </c>
      <c r="F446" s="99"/>
      <c r="G446" s="98" t="s">
        <v>51</v>
      </c>
      <c r="H446" s="100">
        <f>H447</f>
        <v>242000</v>
      </c>
      <c r="I446" s="100">
        <f>I447</f>
        <v>242000</v>
      </c>
      <c r="J446" s="100">
        <f>J447</f>
        <v>242000</v>
      </c>
      <c r="K446" s="35"/>
      <c r="L446" s="35"/>
      <c r="M446" s="36"/>
      <c r="N446" s="38"/>
      <c r="Q446" s="76">
        <f t="shared" si="214"/>
        <v>726000</v>
      </c>
      <c r="R446" s="80">
        <f t="shared" si="215"/>
        <v>0</v>
      </c>
      <c r="S446" s="81"/>
      <c r="T446" s="81"/>
      <c r="U446" s="81"/>
    </row>
    <row r="447" spans="1:21" ht="45" outlineLevel="7" x14ac:dyDescent="0.25">
      <c r="A447" s="101">
        <f t="shared" si="218"/>
        <v>437</v>
      </c>
      <c r="B447" s="98" t="s">
        <v>897</v>
      </c>
      <c r="C447" s="99" t="s">
        <v>852</v>
      </c>
      <c r="D447" s="99" t="s">
        <v>476</v>
      </c>
      <c r="E447" s="98" t="s">
        <v>226</v>
      </c>
      <c r="F447" s="99"/>
      <c r="G447" s="98" t="s">
        <v>51</v>
      </c>
      <c r="H447" s="100">
        <f>SUM(K447:N447)</f>
        <v>242000</v>
      </c>
      <c r="I447" s="107">
        <v>242000</v>
      </c>
      <c r="J447" s="106">
        <v>242000</v>
      </c>
      <c r="K447" s="35">
        <v>242000</v>
      </c>
      <c r="L447" s="35"/>
      <c r="M447" s="36"/>
      <c r="N447" s="38"/>
      <c r="Q447" s="76">
        <f t="shared" si="214"/>
        <v>726000</v>
      </c>
      <c r="R447" s="80">
        <f t="shared" si="215"/>
        <v>0</v>
      </c>
      <c r="S447" s="81"/>
      <c r="T447" s="81"/>
      <c r="U447" s="81"/>
    </row>
    <row r="448" spans="1:21" ht="15" outlineLevel="7" x14ac:dyDescent="0.25">
      <c r="A448" s="101">
        <f t="shared" si="218"/>
        <v>438</v>
      </c>
      <c r="B448" s="98" t="s">
        <v>18</v>
      </c>
      <c r="C448" s="99" t="s">
        <v>852</v>
      </c>
      <c r="D448" s="99" t="s">
        <v>476</v>
      </c>
      <c r="E448" s="98"/>
      <c r="F448" s="99" t="s">
        <v>19</v>
      </c>
      <c r="G448" s="98"/>
      <c r="H448" s="100">
        <f>H447</f>
        <v>242000</v>
      </c>
      <c r="I448" s="100">
        <f t="shared" ref="I448:J448" si="244">I447</f>
        <v>242000</v>
      </c>
      <c r="J448" s="100">
        <f t="shared" si="244"/>
        <v>242000</v>
      </c>
      <c r="K448" s="35"/>
      <c r="L448" s="35"/>
      <c r="M448" s="36"/>
      <c r="N448" s="38"/>
      <c r="Q448" s="76">
        <f t="shared" si="214"/>
        <v>726000</v>
      </c>
      <c r="R448" s="80">
        <f t="shared" si="215"/>
        <v>0</v>
      </c>
      <c r="S448" s="81"/>
      <c r="T448" s="81"/>
      <c r="U448" s="81"/>
    </row>
    <row r="449" spans="1:21" ht="15" outlineLevel="7" x14ac:dyDescent="0.25">
      <c r="A449" s="101">
        <f t="shared" si="218"/>
        <v>439</v>
      </c>
      <c r="B449" s="98" t="s">
        <v>38</v>
      </c>
      <c r="C449" s="99" t="s">
        <v>852</v>
      </c>
      <c r="D449" s="99" t="s">
        <v>476</v>
      </c>
      <c r="E449" s="98"/>
      <c r="F449" s="99" t="s">
        <v>39</v>
      </c>
      <c r="G449" s="98"/>
      <c r="H449" s="100">
        <f>H447</f>
        <v>242000</v>
      </c>
      <c r="I449" s="100">
        <f t="shared" ref="I449:J449" si="245">I447</f>
        <v>242000</v>
      </c>
      <c r="J449" s="100">
        <f t="shared" si="245"/>
        <v>242000</v>
      </c>
      <c r="K449" s="35"/>
      <c r="L449" s="35"/>
      <c r="M449" s="36"/>
      <c r="N449" s="38"/>
      <c r="Q449" s="76">
        <f t="shared" si="214"/>
        <v>726000</v>
      </c>
      <c r="R449" s="80">
        <f t="shared" si="215"/>
        <v>0</v>
      </c>
      <c r="S449" s="81"/>
      <c r="T449" s="81"/>
      <c r="U449" s="81"/>
    </row>
    <row r="450" spans="1:21" ht="45" outlineLevel="4" x14ac:dyDescent="0.2">
      <c r="A450" s="101">
        <f t="shared" si="218"/>
        <v>440</v>
      </c>
      <c r="B450" s="98" t="s">
        <v>247</v>
      </c>
      <c r="C450" s="99" t="s">
        <v>861</v>
      </c>
      <c r="D450" s="99" t="s">
        <v>224</v>
      </c>
      <c r="E450" s="98" t="s">
        <v>226</v>
      </c>
      <c r="F450" s="99"/>
      <c r="G450" s="98" t="s">
        <v>51</v>
      </c>
      <c r="H450" s="100">
        <f>H451+H457+H463</f>
        <v>515000</v>
      </c>
      <c r="I450" s="100">
        <f t="shared" ref="I450:J450" si="246">I451+I457+I463</f>
        <v>515000</v>
      </c>
      <c r="J450" s="100">
        <f t="shared" si="246"/>
        <v>515000</v>
      </c>
      <c r="K450" s="35">
        <f>K451+K457+K463</f>
        <v>515000</v>
      </c>
      <c r="L450" s="35">
        <f t="shared" ref="L450:P450" si="247">L451+L457+L463</f>
        <v>0</v>
      </c>
      <c r="M450" s="35">
        <f t="shared" si="247"/>
        <v>0</v>
      </c>
      <c r="N450" s="35">
        <f t="shared" si="247"/>
        <v>0</v>
      </c>
      <c r="O450" s="35">
        <f t="shared" si="247"/>
        <v>0</v>
      </c>
      <c r="P450" s="35">
        <f t="shared" si="247"/>
        <v>0</v>
      </c>
      <c r="Q450" s="76">
        <f t="shared" si="214"/>
        <v>1545000</v>
      </c>
      <c r="R450" s="35">
        <f t="shared" ref="R450:U450" si="248">SUM(R451:R478)</f>
        <v>0</v>
      </c>
      <c r="S450" s="35">
        <f t="shared" si="248"/>
        <v>0</v>
      </c>
      <c r="T450" s="35">
        <f t="shared" si="248"/>
        <v>0</v>
      </c>
      <c r="U450" s="35">
        <f t="shared" si="248"/>
        <v>0</v>
      </c>
    </row>
    <row r="451" spans="1:21" ht="90" outlineLevel="5" x14ac:dyDescent="0.25">
      <c r="A451" s="101">
        <f t="shared" si="218"/>
        <v>441</v>
      </c>
      <c r="B451" s="98" t="s">
        <v>248</v>
      </c>
      <c r="C451" s="99" t="s">
        <v>862</v>
      </c>
      <c r="D451" s="99" t="s">
        <v>224</v>
      </c>
      <c r="E451" s="98" t="s">
        <v>226</v>
      </c>
      <c r="F451" s="99"/>
      <c r="G451" s="98" t="s">
        <v>51</v>
      </c>
      <c r="H451" s="100">
        <f>H452</f>
        <v>5000</v>
      </c>
      <c r="I451" s="105">
        <f>I452</f>
        <v>5000</v>
      </c>
      <c r="J451" s="105">
        <f>J452</f>
        <v>5000</v>
      </c>
      <c r="K451" s="35">
        <f>SUM(K452:K456)</f>
        <v>5000</v>
      </c>
      <c r="L451" s="35">
        <f t="shared" ref="L451:P451" si="249">SUM(L452:L456)</f>
        <v>0</v>
      </c>
      <c r="M451" s="35">
        <f t="shared" si="249"/>
        <v>0</v>
      </c>
      <c r="N451" s="35">
        <f t="shared" si="249"/>
        <v>0</v>
      </c>
      <c r="O451" s="35">
        <f t="shared" si="249"/>
        <v>0</v>
      </c>
      <c r="P451" s="35">
        <f t="shared" si="249"/>
        <v>0</v>
      </c>
      <c r="Q451" s="76">
        <f t="shared" si="214"/>
        <v>15000</v>
      </c>
      <c r="R451" s="80">
        <f t="shared" si="215"/>
        <v>0</v>
      </c>
      <c r="S451" s="81"/>
      <c r="T451" s="81"/>
      <c r="U451" s="81"/>
    </row>
    <row r="452" spans="1:21" ht="120" outlineLevel="6" x14ac:dyDescent="0.25">
      <c r="A452" s="101">
        <f t="shared" si="218"/>
        <v>442</v>
      </c>
      <c r="B452" s="103" t="s">
        <v>249</v>
      </c>
      <c r="C452" s="99" t="s">
        <v>863</v>
      </c>
      <c r="D452" s="99" t="s">
        <v>224</v>
      </c>
      <c r="E452" s="98" t="s">
        <v>226</v>
      </c>
      <c r="F452" s="99"/>
      <c r="G452" s="98" t="s">
        <v>51</v>
      </c>
      <c r="H452" s="100">
        <f>H454</f>
        <v>5000</v>
      </c>
      <c r="I452" s="105">
        <f>I454</f>
        <v>5000</v>
      </c>
      <c r="J452" s="105">
        <f>J454</f>
        <v>5000</v>
      </c>
      <c r="K452" s="35"/>
      <c r="L452" s="35"/>
      <c r="M452" s="36"/>
      <c r="N452" s="37"/>
      <c r="Q452" s="76">
        <f t="shared" si="214"/>
        <v>15000</v>
      </c>
      <c r="R452" s="80">
        <f t="shared" si="215"/>
        <v>0</v>
      </c>
      <c r="S452" s="81"/>
      <c r="T452" s="81"/>
      <c r="U452" s="81"/>
    </row>
    <row r="453" spans="1:21" ht="45" outlineLevel="6" x14ac:dyDescent="0.25">
      <c r="A453" s="101">
        <f t="shared" si="218"/>
        <v>443</v>
      </c>
      <c r="B453" s="103" t="s">
        <v>896</v>
      </c>
      <c r="C453" s="99" t="s">
        <v>863</v>
      </c>
      <c r="D453" s="99" t="s">
        <v>423</v>
      </c>
      <c r="E453" s="98" t="s">
        <v>226</v>
      </c>
      <c r="F453" s="99"/>
      <c r="G453" s="98" t="s">
        <v>51</v>
      </c>
      <c r="H453" s="100">
        <f>H454</f>
        <v>5000</v>
      </c>
      <c r="I453" s="100">
        <f>I454</f>
        <v>5000</v>
      </c>
      <c r="J453" s="100">
        <f>J454</f>
        <v>5000</v>
      </c>
      <c r="K453" s="35"/>
      <c r="L453" s="35"/>
      <c r="M453" s="36"/>
      <c r="N453" s="37"/>
      <c r="Q453" s="76">
        <f t="shared" si="214"/>
        <v>15000</v>
      </c>
      <c r="R453" s="80">
        <f t="shared" si="215"/>
        <v>0</v>
      </c>
      <c r="S453" s="81"/>
      <c r="T453" s="81"/>
      <c r="U453" s="81"/>
    </row>
    <row r="454" spans="1:21" ht="45" outlineLevel="7" x14ac:dyDescent="0.25">
      <c r="A454" s="101">
        <f t="shared" si="218"/>
        <v>444</v>
      </c>
      <c r="B454" s="98" t="s">
        <v>897</v>
      </c>
      <c r="C454" s="99" t="s">
        <v>863</v>
      </c>
      <c r="D454" s="99" t="s">
        <v>476</v>
      </c>
      <c r="E454" s="98" t="s">
        <v>226</v>
      </c>
      <c r="F454" s="99"/>
      <c r="G454" s="98" t="s">
        <v>51</v>
      </c>
      <c r="H454" s="100">
        <f>SUM(K454:N454)</f>
        <v>5000</v>
      </c>
      <c r="I454" s="107">
        <v>5000</v>
      </c>
      <c r="J454" s="106">
        <v>5000</v>
      </c>
      <c r="K454" s="35">
        <v>5000</v>
      </c>
      <c r="L454" s="35"/>
      <c r="M454" s="36"/>
      <c r="N454" s="38"/>
      <c r="Q454" s="76">
        <f t="shared" si="214"/>
        <v>15000</v>
      </c>
      <c r="R454" s="80">
        <f t="shared" si="215"/>
        <v>0</v>
      </c>
      <c r="S454" s="81"/>
      <c r="T454" s="81"/>
      <c r="U454" s="81"/>
    </row>
    <row r="455" spans="1:21" ht="15" outlineLevel="7" x14ac:dyDescent="0.25">
      <c r="A455" s="101">
        <f t="shared" si="218"/>
        <v>445</v>
      </c>
      <c r="B455" s="98" t="s">
        <v>18</v>
      </c>
      <c r="C455" s="99" t="s">
        <v>863</v>
      </c>
      <c r="D455" s="99" t="s">
        <v>476</v>
      </c>
      <c r="E455" s="98"/>
      <c r="F455" s="99" t="s">
        <v>19</v>
      </c>
      <c r="G455" s="98"/>
      <c r="H455" s="100">
        <f>H454</f>
        <v>5000</v>
      </c>
      <c r="I455" s="100">
        <f t="shared" ref="I455:J455" si="250">I454</f>
        <v>5000</v>
      </c>
      <c r="J455" s="100">
        <f t="shared" si="250"/>
        <v>5000</v>
      </c>
      <c r="K455" s="35"/>
      <c r="L455" s="35"/>
      <c r="M455" s="36"/>
      <c r="N455" s="38"/>
      <c r="Q455" s="76">
        <f t="shared" si="214"/>
        <v>15000</v>
      </c>
      <c r="R455" s="80">
        <f t="shared" si="215"/>
        <v>0</v>
      </c>
      <c r="S455" s="81"/>
      <c r="T455" s="81"/>
      <c r="U455" s="81"/>
    </row>
    <row r="456" spans="1:21" ht="15" outlineLevel="7" x14ac:dyDescent="0.25">
      <c r="A456" s="101">
        <f t="shared" si="218"/>
        <v>446</v>
      </c>
      <c r="B456" s="98" t="s">
        <v>38</v>
      </c>
      <c r="C456" s="99" t="s">
        <v>863</v>
      </c>
      <c r="D456" s="99" t="s">
        <v>476</v>
      </c>
      <c r="E456" s="98"/>
      <c r="F456" s="99" t="s">
        <v>39</v>
      </c>
      <c r="G456" s="98"/>
      <c r="H456" s="100">
        <f>H454</f>
        <v>5000</v>
      </c>
      <c r="I456" s="100">
        <f t="shared" ref="I456:J456" si="251">I454</f>
        <v>5000</v>
      </c>
      <c r="J456" s="100">
        <f t="shared" si="251"/>
        <v>5000</v>
      </c>
      <c r="K456" s="35"/>
      <c r="L456" s="35"/>
      <c r="M456" s="36"/>
      <c r="N456" s="38"/>
      <c r="Q456" s="76">
        <f t="shared" si="214"/>
        <v>15000</v>
      </c>
      <c r="R456" s="80">
        <f t="shared" si="215"/>
        <v>0</v>
      </c>
      <c r="S456" s="81"/>
      <c r="T456" s="81"/>
      <c r="U456" s="81"/>
    </row>
    <row r="457" spans="1:21" ht="75" outlineLevel="7" x14ac:dyDescent="0.25">
      <c r="A457" s="101">
        <f t="shared" si="218"/>
        <v>447</v>
      </c>
      <c r="B457" s="98" t="s">
        <v>250</v>
      </c>
      <c r="C457" s="99" t="s">
        <v>864</v>
      </c>
      <c r="D457" s="99" t="s">
        <v>224</v>
      </c>
      <c r="E457" s="98" t="s">
        <v>226</v>
      </c>
      <c r="F457" s="99"/>
      <c r="G457" s="98" t="s">
        <v>51</v>
      </c>
      <c r="H457" s="100">
        <f>H458</f>
        <v>5000</v>
      </c>
      <c r="I457" s="105">
        <f>I458</f>
        <v>5000</v>
      </c>
      <c r="J457" s="105">
        <f>J458</f>
        <v>5000</v>
      </c>
      <c r="K457" s="35">
        <f>SUM(K458:K462)</f>
        <v>5000</v>
      </c>
      <c r="L457" s="35">
        <f t="shared" ref="L457:P457" si="252">SUM(L458:L462)</f>
        <v>0</v>
      </c>
      <c r="M457" s="35">
        <f t="shared" si="252"/>
        <v>0</v>
      </c>
      <c r="N457" s="35">
        <f t="shared" si="252"/>
        <v>0</v>
      </c>
      <c r="O457" s="35">
        <f t="shared" si="252"/>
        <v>0</v>
      </c>
      <c r="P457" s="35">
        <f t="shared" si="252"/>
        <v>0</v>
      </c>
      <c r="Q457" s="76">
        <f t="shared" si="214"/>
        <v>15000</v>
      </c>
      <c r="R457" s="80">
        <f t="shared" si="215"/>
        <v>0</v>
      </c>
      <c r="S457" s="81"/>
      <c r="T457" s="81"/>
      <c r="U457" s="81"/>
    </row>
    <row r="458" spans="1:21" ht="90" outlineLevel="7" x14ac:dyDescent="0.25">
      <c r="A458" s="101">
        <f t="shared" si="218"/>
        <v>448</v>
      </c>
      <c r="B458" s="98" t="s">
        <v>251</v>
      </c>
      <c r="C458" s="99" t="s">
        <v>865</v>
      </c>
      <c r="D458" s="99" t="s">
        <v>224</v>
      </c>
      <c r="E458" s="98" t="s">
        <v>226</v>
      </c>
      <c r="F458" s="99"/>
      <c r="G458" s="98" t="s">
        <v>51</v>
      </c>
      <c r="H458" s="100">
        <f>H460</f>
        <v>5000</v>
      </c>
      <c r="I458" s="108">
        <f>I460</f>
        <v>5000</v>
      </c>
      <c r="J458" s="105">
        <f>J460</f>
        <v>5000</v>
      </c>
      <c r="K458" s="35"/>
      <c r="L458" s="35"/>
      <c r="M458" s="36"/>
      <c r="N458" s="37"/>
      <c r="Q458" s="76">
        <f t="shared" si="214"/>
        <v>15000</v>
      </c>
      <c r="R458" s="80">
        <f t="shared" si="215"/>
        <v>0</v>
      </c>
      <c r="S458" s="81"/>
      <c r="T458" s="81"/>
      <c r="U458" s="81"/>
    </row>
    <row r="459" spans="1:21" ht="45" outlineLevel="5" x14ac:dyDescent="0.25">
      <c r="A459" s="101">
        <f t="shared" si="218"/>
        <v>449</v>
      </c>
      <c r="B459" s="98" t="s">
        <v>896</v>
      </c>
      <c r="C459" s="99" t="s">
        <v>865</v>
      </c>
      <c r="D459" s="99" t="s">
        <v>423</v>
      </c>
      <c r="E459" s="98" t="s">
        <v>226</v>
      </c>
      <c r="F459" s="99"/>
      <c r="G459" s="98" t="s">
        <v>51</v>
      </c>
      <c r="H459" s="100">
        <f>H460</f>
        <v>5000</v>
      </c>
      <c r="I459" s="100">
        <f>I460</f>
        <v>5000</v>
      </c>
      <c r="J459" s="100">
        <f>J460</f>
        <v>5000</v>
      </c>
      <c r="K459" s="35"/>
      <c r="L459" s="35"/>
      <c r="M459" s="36"/>
      <c r="N459" s="37"/>
      <c r="Q459" s="76">
        <f t="shared" ref="Q459:Q517" si="253">H459+I459+J459</f>
        <v>15000</v>
      </c>
      <c r="R459" s="80">
        <f t="shared" ref="R459:R517" si="254">SUM(S459:U459)</f>
        <v>0</v>
      </c>
      <c r="S459" s="81"/>
      <c r="T459" s="81"/>
      <c r="U459" s="81"/>
    </row>
    <row r="460" spans="1:21" ht="45" outlineLevel="6" x14ac:dyDescent="0.25">
      <c r="A460" s="101">
        <f t="shared" si="218"/>
        <v>450</v>
      </c>
      <c r="B460" s="98" t="s">
        <v>897</v>
      </c>
      <c r="C460" s="99" t="s">
        <v>865</v>
      </c>
      <c r="D460" s="99" t="s">
        <v>476</v>
      </c>
      <c r="E460" s="98" t="s">
        <v>226</v>
      </c>
      <c r="F460" s="99"/>
      <c r="G460" s="98" t="s">
        <v>51</v>
      </c>
      <c r="H460" s="100">
        <f>SUM(K460:N460)</f>
        <v>5000</v>
      </c>
      <c r="I460" s="106">
        <v>5000</v>
      </c>
      <c r="J460" s="106">
        <v>5000</v>
      </c>
      <c r="K460" s="35">
        <v>5000</v>
      </c>
      <c r="L460" s="35"/>
      <c r="M460" s="36"/>
      <c r="N460" s="38"/>
      <c r="Q460" s="76">
        <f t="shared" si="253"/>
        <v>15000</v>
      </c>
      <c r="R460" s="80">
        <f t="shared" si="254"/>
        <v>0</v>
      </c>
      <c r="S460" s="81"/>
      <c r="T460" s="81"/>
      <c r="U460" s="81"/>
    </row>
    <row r="461" spans="1:21" ht="15" outlineLevel="6" x14ac:dyDescent="0.25">
      <c r="A461" s="101">
        <f t="shared" ref="A461:A524" si="255">A460+1</f>
        <v>451</v>
      </c>
      <c r="B461" s="98" t="s">
        <v>18</v>
      </c>
      <c r="C461" s="99" t="s">
        <v>865</v>
      </c>
      <c r="D461" s="99" t="s">
        <v>476</v>
      </c>
      <c r="E461" s="98"/>
      <c r="F461" s="99" t="s">
        <v>19</v>
      </c>
      <c r="G461" s="98"/>
      <c r="H461" s="100">
        <f>H460</f>
        <v>5000</v>
      </c>
      <c r="I461" s="100">
        <f t="shared" ref="I461:J461" si="256">I460</f>
        <v>5000</v>
      </c>
      <c r="J461" s="100">
        <f t="shared" si="256"/>
        <v>5000</v>
      </c>
      <c r="K461" s="35"/>
      <c r="L461" s="35"/>
      <c r="M461" s="36"/>
      <c r="N461" s="38"/>
      <c r="Q461" s="76">
        <f t="shared" si="253"/>
        <v>15000</v>
      </c>
      <c r="R461" s="80">
        <f t="shared" si="254"/>
        <v>0</v>
      </c>
      <c r="S461" s="81"/>
      <c r="T461" s="81"/>
      <c r="U461" s="81"/>
    </row>
    <row r="462" spans="1:21" ht="15" outlineLevel="6" x14ac:dyDescent="0.25">
      <c r="A462" s="101">
        <f t="shared" si="255"/>
        <v>452</v>
      </c>
      <c r="B462" s="98" t="s">
        <v>38</v>
      </c>
      <c r="C462" s="99" t="s">
        <v>865</v>
      </c>
      <c r="D462" s="99" t="s">
        <v>476</v>
      </c>
      <c r="E462" s="98"/>
      <c r="F462" s="99" t="s">
        <v>39</v>
      </c>
      <c r="G462" s="98"/>
      <c r="H462" s="100">
        <f>H460</f>
        <v>5000</v>
      </c>
      <c r="I462" s="100">
        <f t="shared" ref="I462:J462" si="257">I460</f>
        <v>5000</v>
      </c>
      <c r="J462" s="100">
        <f t="shared" si="257"/>
        <v>5000</v>
      </c>
      <c r="K462" s="35"/>
      <c r="L462" s="35"/>
      <c r="M462" s="36"/>
      <c r="N462" s="38"/>
      <c r="Q462" s="76">
        <f t="shared" si="253"/>
        <v>15000</v>
      </c>
      <c r="R462" s="80">
        <f t="shared" si="254"/>
        <v>0</v>
      </c>
      <c r="S462" s="81"/>
      <c r="T462" s="81"/>
      <c r="U462" s="81"/>
    </row>
    <row r="463" spans="1:21" ht="75" outlineLevel="6" x14ac:dyDescent="0.25">
      <c r="A463" s="101">
        <f t="shared" si="255"/>
        <v>453</v>
      </c>
      <c r="B463" s="98" t="s">
        <v>252</v>
      </c>
      <c r="C463" s="99" t="s">
        <v>866</v>
      </c>
      <c r="D463" s="99" t="s">
        <v>224</v>
      </c>
      <c r="E463" s="98" t="s">
        <v>226</v>
      </c>
      <c r="F463" s="99"/>
      <c r="G463" s="98" t="s">
        <v>51</v>
      </c>
      <c r="H463" s="100">
        <f>H464+H469+H474</f>
        <v>505000</v>
      </c>
      <c r="I463" s="105">
        <f>I464+I469+I474</f>
        <v>505000</v>
      </c>
      <c r="J463" s="105">
        <f>J464+J469+J474</f>
        <v>505000</v>
      </c>
      <c r="K463" s="35">
        <f>SUM(K464:K478)</f>
        <v>505000</v>
      </c>
      <c r="L463" s="35">
        <f t="shared" ref="L463:P463" si="258">SUM(L464:L478)</f>
        <v>0</v>
      </c>
      <c r="M463" s="35">
        <f t="shared" si="258"/>
        <v>0</v>
      </c>
      <c r="N463" s="35">
        <f t="shared" si="258"/>
        <v>0</v>
      </c>
      <c r="O463" s="35">
        <f t="shared" si="258"/>
        <v>0</v>
      </c>
      <c r="P463" s="35">
        <f t="shared" si="258"/>
        <v>0</v>
      </c>
      <c r="Q463" s="76">
        <f t="shared" si="253"/>
        <v>1515000</v>
      </c>
      <c r="R463" s="80">
        <f t="shared" si="254"/>
        <v>0</v>
      </c>
      <c r="S463" s="81"/>
      <c r="T463" s="81"/>
      <c r="U463" s="81"/>
    </row>
    <row r="464" spans="1:21" ht="105" outlineLevel="7" x14ac:dyDescent="0.25">
      <c r="A464" s="101">
        <f t="shared" si="255"/>
        <v>454</v>
      </c>
      <c r="B464" s="98" t="s">
        <v>253</v>
      </c>
      <c r="C464" s="99" t="s">
        <v>867</v>
      </c>
      <c r="D464" s="99" t="s">
        <v>224</v>
      </c>
      <c r="E464" s="98" t="s">
        <v>226</v>
      </c>
      <c r="F464" s="99"/>
      <c r="G464" s="98" t="s">
        <v>51</v>
      </c>
      <c r="H464" s="100">
        <f>H466</f>
        <v>50000</v>
      </c>
      <c r="I464" s="108">
        <f>I466</f>
        <v>50000</v>
      </c>
      <c r="J464" s="105">
        <f>J466</f>
        <v>50000</v>
      </c>
      <c r="K464" s="35"/>
      <c r="L464" s="35"/>
      <c r="M464" s="36"/>
      <c r="N464" s="37"/>
      <c r="Q464" s="76">
        <f t="shared" si="253"/>
        <v>150000</v>
      </c>
      <c r="R464" s="80">
        <f t="shared" si="254"/>
        <v>0</v>
      </c>
      <c r="S464" s="81"/>
      <c r="T464" s="81"/>
      <c r="U464" s="81"/>
    </row>
    <row r="465" spans="1:21" ht="45" outlineLevel="7" x14ac:dyDescent="0.25">
      <c r="A465" s="101">
        <f t="shared" si="255"/>
        <v>455</v>
      </c>
      <c r="B465" s="98" t="s">
        <v>896</v>
      </c>
      <c r="C465" s="99" t="s">
        <v>867</v>
      </c>
      <c r="D465" s="99" t="s">
        <v>423</v>
      </c>
      <c r="E465" s="98" t="s">
        <v>226</v>
      </c>
      <c r="F465" s="99"/>
      <c r="G465" s="98" t="s">
        <v>51</v>
      </c>
      <c r="H465" s="100">
        <f>H466</f>
        <v>50000</v>
      </c>
      <c r="I465" s="100">
        <f>I466</f>
        <v>50000</v>
      </c>
      <c r="J465" s="100">
        <f>J466</f>
        <v>50000</v>
      </c>
      <c r="K465" s="35"/>
      <c r="L465" s="35"/>
      <c r="M465" s="36"/>
      <c r="N465" s="37"/>
      <c r="Q465" s="76">
        <f t="shared" si="253"/>
        <v>150000</v>
      </c>
      <c r="R465" s="80">
        <f t="shared" si="254"/>
        <v>0</v>
      </c>
      <c r="S465" s="81"/>
      <c r="T465" s="81"/>
      <c r="U465" s="81"/>
    </row>
    <row r="466" spans="1:21" ht="45" outlineLevel="7" x14ac:dyDescent="0.25">
      <c r="A466" s="101">
        <f t="shared" si="255"/>
        <v>456</v>
      </c>
      <c r="B466" s="98" t="s">
        <v>897</v>
      </c>
      <c r="C466" s="99" t="s">
        <v>867</v>
      </c>
      <c r="D466" s="99" t="s">
        <v>476</v>
      </c>
      <c r="E466" s="98" t="s">
        <v>226</v>
      </c>
      <c r="F466" s="99"/>
      <c r="G466" s="98" t="s">
        <v>51</v>
      </c>
      <c r="H466" s="100">
        <f>SUM(K466:N466)</f>
        <v>50000</v>
      </c>
      <c r="I466" s="107">
        <v>50000</v>
      </c>
      <c r="J466" s="106">
        <v>50000</v>
      </c>
      <c r="K466" s="35">
        <v>50000</v>
      </c>
      <c r="L466" s="35"/>
      <c r="M466" s="36"/>
      <c r="N466" s="38"/>
      <c r="Q466" s="76">
        <f t="shared" si="253"/>
        <v>150000</v>
      </c>
      <c r="R466" s="80">
        <f t="shared" si="254"/>
        <v>0</v>
      </c>
      <c r="S466" s="81"/>
      <c r="T466" s="81"/>
      <c r="U466" s="81"/>
    </row>
    <row r="467" spans="1:21" ht="15" outlineLevel="7" x14ac:dyDescent="0.25">
      <c r="A467" s="101">
        <f t="shared" si="255"/>
        <v>457</v>
      </c>
      <c r="B467" s="98" t="s">
        <v>18</v>
      </c>
      <c r="C467" s="99" t="s">
        <v>867</v>
      </c>
      <c r="D467" s="99" t="s">
        <v>476</v>
      </c>
      <c r="E467" s="98"/>
      <c r="F467" s="99" t="s">
        <v>19</v>
      </c>
      <c r="G467" s="98"/>
      <c r="H467" s="100">
        <f>H466</f>
        <v>50000</v>
      </c>
      <c r="I467" s="100">
        <f t="shared" ref="I467:J467" si="259">I466</f>
        <v>50000</v>
      </c>
      <c r="J467" s="100">
        <f t="shared" si="259"/>
        <v>50000</v>
      </c>
      <c r="K467" s="35"/>
      <c r="L467" s="35"/>
      <c r="M467" s="36"/>
      <c r="N467" s="38"/>
      <c r="Q467" s="76">
        <f t="shared" si="253"/>
        <v>150000</v>
      </c>
      <c r="R467" s="80">
        <f t="shared" si="254"/>
        <v>0</v>
      </c>
      <c r="S467" s="81"/>
      <c r="T467" s="81"/>
      <c r="U467" s="81"/>
    </row>
    <row r="468" spans="1:21" ht="15" outlineLevel="7" x14ac:dyDescent="0.25">
      <c r="A468" s="101">
        <f t="shared" si="255"/>
        <v>458</v>
      </c>
      <c r="B468" s="98" t="s">
        <v>38</v>
      </c>
      <c r="C468" s="99" t="s">
        <v>867</v>
      </c>
      <c r="D468" s="99" t="s">
        <v>476</v>
      </c>
      <c r="E468" s="98"/>
      <c r="F468" s="99" t="s">
        <v>39</v>
      </c>
      <c r="G468" s="98"/>
      <c r="H468" s="100">
        <f>H466</f>
        <v>50000</v>
      </c>
      <c r="I468" s="100">
        <f t="shared" ref="I468:J468" si="260">I466</f>
        <v>50000</v>
      </c>
      <c r="J468" s="100">
        <f t="shared" si="260"/>
        <v>50000</v>
      </c>
      <c r="K468" s="35"/>
      <c r="L468" s="35"/>
      <c r="M468" s="36"/>
      <c r="N468" s="38"/>
      <c r="Q468" s="76">
        <f t="shared" si="253"/>
        <v>150000</v>
      </c>
      <c r="R468" s="80">
        <f t="shared" si="254"/>
        <v>0</v>
      </c>
      <c r="S468" s="81"/>
      <c r="T468" s="81"/>
      <c r="U468" s="81"/>
    </row>
    <row r="469" spans="1:21" ht="105" outlineLevel="7" x14ac:dyDescent="0.25">
      <c r="A469" s="101">
        <f t="shared" si="255"/>
        <v>459</v>
      </c>
      <c r="B469" s="98" t="s">
        <v>254</v>
      </c>
      <c r="C469" s="99" t="s">
        <v>868</v>
      </c>
      <c r="D469" s="99" t="s">
        <v>224</v>
      </c>
      <c r="E469" s="98" t="s">
        <v>226</v>
      </c>
      <c r="F469" s="99"/>
      <c r="G469" s="98" t="s">
        <v>51</v>
      </c>
      <c r="H469" s="100">
        <f>H471</f>
        <v>410000</v>
      </c>
      <c r="I469" s="105">
        <f>I471</f>
        <v>410000</v>
      </c>
      <c r="J469" s="105">
        <f>J471</f>
        <v>410000</v>
      </c>
      <c r="K469" s="35"/>
      <c r="L469" s="35"/>
      <c r="M469" s="36"/>
      <c r="N469" s="37"/>
      <c r="Q469" s="76">
        <f t="shared" si="253"/>
        <v>1230000</v>
      </c>
      <c r="R469" s="80">
        <f t="shared" si="254"/>
        <v>0</v>
      </c>
      <c r="S469" s="81"/>
      <c r="T469" s="81"/>
      <c r="U469" s="81"/>
    </row>
    <row r="470" spans="1:21" ht="45" outlineLevel="7" x14ac:dyDescent="0.25">
      <c r="A470" s="101">
        <f t="shared" si="255"/>
        <v>460</v>
      </c>
      <c r="B470" s="98" t="s">
        <v>896</v>
      </c>
      <c r="C470" s="99" t="s">
        <v>868</v>
      </c>
      <c r="D470" s="99" t="s">
        <v>423</v>
      </c>
      <c r="E470" s="98" t="s">
        <v>226</v>
      </c>
      <c r="F470" s="99"/>
      <c r="G470" s="98" t="s">
        <v>51</v>
      </c>
      <c r="H470" s="100">
        <f>H471</f>
        <v>410000</v>
      </c>
      <c r="I470" s="104">
        <f>I471</f>
        <v>410000</v>
      </c>
      <c r="J470" s="100">
        <f>J471</f>
        <v>410000</v>
      </c>
      <c r="K470" s="35"/>
      <c r="L470" s="35"/>
      <c r="M470" s="36"/>
      <c r="N470" s="37"/>
      <c r="Q470" s="76">
        <f t="shared" si="253"/>
        <v>1230000</v>
      </c>
      <c r="R470" s="80">
        <f t="shared" si="254"/>
        <v>0</v>
      </c>
      <c r="S470" s="81"/>
      <c r="T470" s="81"/>
      <c r="U470" s="81"/>
    </row>
    <row r="471" spans="1:21" ht="45" outlineLevel="6" x14ac:dyDescent="0.25">
      <c r="A471" s="101">
        <f t="shared" si="255"/>
        <v>461</v>
      </c>
      <c r="B471" s="98" t="s">
        <v>897</v>
      </c>
      <c r="C471" s="99" t="s">
        <v>868</v>
      </c>
      <c r="D471" s="99" t="s">
        <v>476</v>
      </c>
      <c r="E471" s="98" t="s">
        <v>226</v>
      </c>
      <c r="F471" s="99"/>
      <c r="G471" s="98" t="s">
        <v>51</v>
      </c>
      <c r="H471" s="100">
        <f>SUM(K471:N471)</f>
        <v>410000</v>
      </c>
      <c r="I471" s="106">
        <v>410000</v>
      </c>
      <c r="J471" s="106">
        <v>410000</v>
      </c>
      <c r="K471" s="35">
        <v>410000</v>
      </c>
      <c r="L471" s="35"/>
      <c r="M471" s="36"/>
      <c r="N471" s="38"/>
      <c r="Q471" s="76">
        <f t="shared" si="253"/>
        <v>1230000</v>
      </c>
      <c r="R471" s="80">
        <f t="shared" si="254"/>
        <v>0</v>
      </c>
      <c r="S471" s="81"/>
      <c r="T471" s="81"/>
      <c r="U471" s="81"/>
    </row>
    <row r="472" spans="1:21" ht="15" outlineLevel="6" x14ac:dyDescent="0.25">
      <c r="A472" s="101">
        <f t="shared" si="255"/>
        <v>462</v>
      </c>
      <c r="B472" s="98" t="s">
        <v>18</v>
      </c>
      <c r="C472" s="99" t="s">
        <v>868</v>
      </c>
      <c r="D472" s="99" t="s">
        <v>476</v>
      </c>
      <c r="E472" s="98"/>
      <c r="F472" s="99" t="s">
        <v>19</v>
      </c>
      <c r="G472" s="98"/>
      <c r="H472" s="100">
        <f>H471</f>
        <v>410000</v>
      </c>
      <c r="I472" s="100">
        <f t="shared" ref="I472:J472" si="261">I471</f>
        <v>410000</v>
      </c>
      <c r="J472" s="100">
        <f t="shared" si="261"/>
        <v>410000</v>
      </c>
      <c r="K472" s="35"/>
      <c r="L472" s="35"/>
      <c r="M472" s="36"/>
      <c r="N472" s="38"/>
      <c r="Q472" s="76">
        <f t="shared" si="253"/>
        <v>1230000</v>
      </c>
      <c r="R472" s="80">
        <f t="shared" si="254"/>
        <v>0</v>
      </c>
      <c r="S472" s="81"/>
      <c r="T472" s="81"/>
      <c r="U472" s="81"/>
    </row>
    <row r="473" spans="1:21" ht="15" outlineLevel="6" x14ac:dyDescent="0.25">
      <c r="A473" s="101">
        <f t="shared" si="255"/>
        <v>463</v>
      </c>
      <c r="B473" s="98" t="s">
        <v>38</v>
      </c>
      <c r="C473" s="99" t="s">
        <v>868</v>
      </c>
      <c r="D473" s="99" t="s">
        <v>476</v>
      </c>
      <c r="E473" s="98"/>
      <c r="F473" s="99" t="s">
        <v>39</v>
      </c>
      <c r="G473" s="98"/>
      <c r="H473" s="100">
        <f>H471</f>
        <v>410000</v>
      </c>
      <c r="I473" s="100">
        <f t="shared" ref="I473:J473" si="262">I471</f>
        <v>410000</v>
      </c>
      <c r="J473" s="100">
        <f t="shared" si="262"/>
        <v>410000</v>
      </c>
      <c r="K473" s="35"/>
      <c r="L473" s="35"/>
      <c r="M473" s="36"/>
      <c r="N473" s="38"/>
      <c r="Q473" s="76">
        <f t="shared" si="253"/>
        <v>1230000</v>
      </c>
      <c r="R473" s="80">
        <f t="shared" si="254"/>
        <v>0</v>
      </c>
      <c r="S473" s="81"/>
      <c r="T473" s="81"/>
      <c r="U473" s="81"/>
    </row>
    <row r="474" spans="1:21" ht="150" outlineLevel="6" x14ac:dyDescent="0.25">
      <c r="A474" s="101">
        <f t="shared" si="255"/>
        <v>464</v>
      </c>
      <c r="B474" s="103" t="s">
        <v>963</v>
      </c>
      <c r="C474" s="99" t="s">
        <v>869</v>
      </c>
      <c r="D474" s="99" t="s">
        <v>224</v>
      </c>
      <c r="E474" s="98" t="s">
        <v>226</v>
      </c>
      <c r="F474" s="99"/>
      <c r="G474" s="98" t="s">
        <v>51</v>
      </c>
      <c r="H474" s="100">
        <f>H476</f>
        <v>45000</v>
      </c>
      <c r="I474" s="105">
        <f>I476</f>
        <v>45000</v>
      </c>
      <c r="J474" s="105">
        <f>J476</f>
        <v>45000</v>
      </c>
      <c r="K474" s="35"/>
      <c r="L474" s="35"/>
      <c r="M474" s="36"/>
      <c r="N474" s="37"/>
      <c r="Q474" s="76">
        <f t="shared" si="253"/>
        <v>135000</v>
      </c>
      <c r="R474" s="80">
        <f t="shared" si="254"/>
        <v>0</v>
      </c>
      <c r="S474" s="81"/>
      <c r="T474" s="81"/>
      <c r="U474" s="81"/>
    </row>
    <row r="475" spans="1:21" ht="45" outlineLevel="7" x14ac:dyDescent="0.25">
      <c r="A475" s="101">
        <f t="shared" si="255"/>
        <v>465</v>
      </c>
      <c r="B475" s="103" t="s">
        <v>896</v>
      </c>
      <c r="C475" s="99" t="s">
        <v>869</v>
      </c>
      <c r="D475" s="99" t="s">
        <v>423</v>
      </c>
      <c r="E475" s="98" t="s">
        <v>226</v>
      </c>
      <c r="F475" s="99"/>
      <c r="G475" s="98" t="s">
        <v>51</v>
      </c>
      <c r="H475" s="100">
        <f>H476</f>
        <v>45000</v>
      </c>
      <c r="I475" s="104">
        <f>I476</f>
        <v>45000</v>
      </c>
      <c r="J475" s="100">
        <f>J476</f>
        <v>45000</v>
      </c>
      <c r="K475" s="35"/>
      <c r="L475" s="35"/>
      <c r="M475" s="36"/>
      <c r="N475" s="37"/>
      <c r="Q475" s="76">
        <f t="shared" si="253"/>
        <v>135000</v>
      </c>
      <c r="R475" s="80">
        <f t="shared" si="254"/>
        <v>0</v>
      </c>
      <c r="S475" s="81"/>
      <c r="T475" s="81"/>
      <c r="U475" s="81"/>
    </row>
    <row r="476" spans="1:21" ht="45" outlineLevel="7" x14ac:dyDescent="0.25">
      <c r="A476" s="101">
        <f t="shared" si="255"/>
        <v>466</v>
      </c>
      <c r="B476" s="98" t="s">
        <v>897</v>
      </c>
      <c r="C476" s="99" t="s">
        <v>869</v>
      </c>
      <c r="D476" s="99" t="s">
        <v>476</v>
      </c>
      <c r="E476" s="98" t="s">
        <v>226</v>
      </c>
      <c r="F476" s="99"/>
      <c r="G476" s="98" t="s">
        <v>51</v>
      </c>
      <c r="H476" s="100">
        <f>SUM(K476:N476)</f>
        <v>45000</v>
      </c>
      <c r="I476" s="106">
        <v>45000</v>
      </c>
      <c r="J476" s="106">
        <v>45000</v>
      </c>
      <c r="K476" s="35">
        <v>45000</v>
      </c>
      <c r="L476" s="35"/>
      <c r="M476" s="36"/>
      <c r="N476" s="38"/>
      <c r="Q476" s="76">
        <f t="shared" si="253"/>
        <v>135000</v>
      </c>
      <c r="R476" s="80">
        <f t="shared" si="254"/>
        <v>0</v>
      </c>
      <c r="S476" s="81"/>
      <c r="T476" s="81"/>
      <c r="U476" s="81"/>
    </row>
    <row r="477" spans="1:21" ht="15" outlineLevel="7" x14ac:dyDescent="0.25">
      <c r="A477" s="101">
        <f t="shared" si="255"/>
        <v>467</v>
      </c>
      <c r="B477" s="98" t="s">
        <v>18</v>
      </c>
      <c r="C477" s="99" t="s">
        <v>869</v>
      </c>
      <c r="D477" s="99" t="s">
        <v>476</v>
      </c>
      <c r="E477" s="98"/>
      <c r="F477" s="99" t="s">
        <v>19</v>
      </c>
      <c r="G477" s="98"/>
      <c r="H477" s="100">
        <f>H476</f>
        <v>45000</v>
      </c>
      <c r="I477" s="100">
        <f t="shared" ref="I477:J477" si="263">I476</f>
        <v>45000</v>
      </c>
      <c r="J477" s="100">
        <f t="shared" si="263"/>
        <v>45000</v>
      </c>
      <c r="K477" s="35"/>
      <c r="L477" s="35"/>
      <c r="M477" s="36"/>
      <c r="N477" s="38"/>
      <c r="Q477" s="76">
        <f t="shared" si="253"/>
        <v>135000</v>
      </c>
      <c r="R477" s="80">
        <f t="shared" si="254"/>
        <v>0</v>
      </c>
      <c r="S477" s="81"/>
      <c r="T477" s="81"/>
      <c r="U477" s="81"/>
    </row>
    <row r="478" spans="1:21" ht="15" outlineLevel="7" x14ac:dyDescent="0.25">
      <c r="A478" s="101">
        <f t="shared" si="255"/>
        <v>468</v>
      </c>
      <c r="B478" s="98" t="s">
        <v>38</v>
      </c>
      <c r="C478" s="99" t="s">
        <v>869</v>
      </c>
      <c r="D478" s="99" t="s">
        <v>476</v>
      </c>
      <c r="E478" s="98"/>
      <c r="F478" s="99" t="s">
        <v>39</v>
      </c>
      <c r="G478" s="98"/>
      <c r="H478" s="100">
        <f>H476</f>
        <v>45000</v>
      </c>
      <c r="I478" s="100">
        <f t="shared" ref="I478:J478" si="264">I476</f>
        <v>45000</v>
      </c>
      <c r="J478" s="100">
        <f t="shared" si="264"/>
        <v>45000</v>
      </c>
      <c r="K478" s="35"/>
      <c r="L478" s="35"/>
      <c r="M478" s="36"/>
      <c r="N478" s="38"/>
      <c r="Q478" s="76">
        <f t="shared" si="253"/>
        <v>135000</v>
      </c>
      <c r="R478" s="80">
        <f t="shared" si="254"/>
        <v>0</v>
      </c>
      <c r="S478" s="81"/>
      <c r="T478" s="81"/>
      <c r="U478" s="81"/>
    </row>
    <row r="479" spans="1:21" ht="30" outlineLevel="7" x14ac:dyDescent="0.2">
      <c r="A479" s="101">
        <f t="shared" si="255"/>
        <v>469</v>
      </c>
      <c r="B479" s="98" t="s">
        <v>485</v>
      </c>
      <c r="C479" s="99" t="s">
        <v>870</v>
      </c>
      <c r="D479" s="99" t="s">
        <v>224</v>
      </c>
      <c r="E479" s="98" t="s">
        <v>226</v>
      </c>
      <c r="F479" s="99"/>
      <c r="G479" s="98" t="s">
        <v>258</v>
      </c>
      <c r="H479" s="100">
        <f>H480</f>
        <v>4062200</v>
      </c>
      <c r="I479" s="100">
        <f t="shared" ref="I479:J479" si="265">I480</f>
        <v>4062200</v>
      </c>
      <c r="J479" s="100">
        <f t="shared" si="265"/>
        <v>4062200</v>
      </c>
      <c r="K479" s="35">
        <f>SUM(K480:K513)</f>
        <v>4062200</v>
      </c>
      <c r="L479" s="35">
        <f t="shared" ref="L479:U479" si="266">SUM(L480:L513)</f>
        <v>0</v>
      </c>
      <c r="M479" s="35">
        <f t="shared" si="266"/>
        <v>0</v>
      </c>
      <c r="N479" s="35">
        <f t="shared" si="266"/>
        <v>0</v>
      </c>
      <c r="O479" s="35">
        <f t="shared" si="266"/>
        <v>0</v>
      </c>
      <c r="P479" s="35">
        <f t="shared" si="266"/>
        <v>0</v>
      </c>
      <c r="Q479" s="76">
        <f t="shared" si="253"/>
        <v>12186600</v>
      </c>
      <c r="R479" s="35">
        <f t="shared" si="266"/>
        <v>0</v>
      </c>
      <c r="S479" s="35">
        <f t="shared" si="266"/>
        <v>0</v>
      </c>
      <c r="T479" s="35">
        <f t="shared" si="266"/>
        <v>0</v>
      </c>
      <c r="U479" s="35">
        <f t="shared" si="266"/>
        <v>0</v>
      </c>
    </row>
    <row r="480" spans="1:21" ht="30" outlineLevel="7" x14ac:dyDescent="0.25">
      <c r="A480" s="101">
        <f t="shared" si="255"/>
        <v>470</v>
      </c>
      <c r="B480" s="98" t="s">
        <v>487</v>
      </c>
      <c r="C480" s="99" t="s">
        <v>871</v>
      </c>
      <c r="D480" s="99" t="s">
        <v>224</v>
      </c>
      <c r="E480" s="98" t="s">
        <v>226</v>
      </c>
      <c r="F480" s="99"/>
      <c r="G480" s="98" t="s">
        <v>258</v>
      </c>
      <c r="H480" s="100">
        <f>H481+H486+H491+H496+H501</f>
        <v>4062200</v>
      </c>
      <c r="I480" s="100">
        <f t="shared" ref="I480:J480" si="267">I481+I486+I491+I496+I501</f>
        <v>4062200</v>
      </c>
      <c r="J480" s="100">
        <f t="shared" si="267"/>
        <v>4062200</v>
      </c>
      <c r="K480" s="35"/>
      <c r="L480" s="35"/>
      <c r="M480" s="36"/>
      <c r="N480" s="37"/>
      <c r="Q480" s="76">
        <f t="shared" si="253"/>
        <v>12186600</v>
      </c>
      <c r="R480" s="80">
        <f t="shared" si="254"/>
        <v>0</v>
      </c>
      <c r="S480" s="81"/>
      <c r="T480" s="81"/>
      <c r="U480" s="81"/>
    </row>
    <row r="481" spans="1:21" ht="75" outlineLevel="6" x14ac:dyDescent="0.25">
      <c r="A481" s="101">
        <f t="shared" si="255"/>
        <v>471</v>
      </c>
      <c r="B481" s="98" t="s">
        <v>925</v>
      </c>
      <c r="C481" s="99" t="s">
        <v>872</v>
      </c>
      <c r="D481" s="99" t="s">
        <v>224</v>
      </c>
      <c r="E481" s="98" t="s">
        <v>226</v>
      </c>
      <c r="F481" s="99"/>
      <c r="G481" s="98" t="s">
        <v>258</v>
      </c>
      <c r="H481" s="100">
        <f>H483</f>
        <v>982800</v>
      </c>
      <c r="I481" s="105">
        <f>I483</f>
        <v>982800</v>
      </c>
      <c r="J481" s="105">
        <f>J483</f>
        <v>982800</v>
      </c>
      <c r="K481" s="35"/>
      <c r="L481" s="35"/>
      <c r="M481" s="36"/>
      <c r="N481" s="37"/>
      <c r="Q481" s="76">
        <f t="shared" si="253"/>
        <v>2948400</v>
      </c>
      <c r="R481" s="80">
        <f t="shared" si="254"/>
        <v>0</v>
      </c>
      <c r="S481" s="81"/>
      <c r="T481" s="81"/>
      <c r="U481" s="81"/>
    </row>
    <row r="482" spans="1:21" ht="90" outlineLevel="7" x14ac:dyDescent="0.25">
      <c r="A482" s="101">
        <f t="shared" si="255"/>
        <v>472</v>
      </c>
      <c r="B482" s="98" t="s">
        <v>894</v>
      </c>
      <c r="C482" s="99" t="s">
        <v>872</v>
      </c>
      <c r="D482" s="99" t="s">
        <v>299</v>
      </c>
      <c r="E482" s="98" t="s">
        <v>226</v>
      </c>
      <c r="F482" s="99"/>
      <c r="G482" s="98" t="s">
        <v>258</v>
      </c>
      <c r="H482" s="100">
        <f>H483</f>
        <v>982800</v>
      </c>
      <c r="I482" s="104">
        <f>I483</f>
        <v>982800</v>
      </c>
      <c r="J482" s="100">
        <f>J483</f>
        <v>982800</v>
      </c>
      <c r="K482" s="35"/>
      <c r="L482" s="35"/>
      <c r="M482" s="36"/>
      <c r="N482" s="37"/>
      <c r="Q482" s="76">
        <f t="shared" si="253"/>
        <v>2948400</v>
      </c>
      <c r="R482" s="80">
        <f t="shared" si="254"/>
        <v>0</v>
      </c>
      <c r="S482" s="81"/>
      <c r="T482" s="81"/>
      <c r="U482" s="81"/>
    </row>
    <row r="483" spans="1:21" ht="30" outlineLevel="6" x14ac:dyDescent="0.25">
      <c r="A483" s="101">
        <f t="shared" si="255"/>
        <v>473</v>
      </c>
      <c r="B483" s="98" t="s">
        <v>895</v>
      </c>
      <c r="C483" s="99" t="s">
        <v>872</v>
      </c>
      <c r="D483" s="99" t="s">
        <v>324</v>
      </c>
      <c r="E483" s="98" t="s">
        <v>226</v>
      </c>
      <c r="F483" s="99"/>
      <c r="G483" s="98" t="s">
        <v>258</v>
      </c>
      <c r="H483" s="100">
        <f>SUM(K483:N483)</f>
        <v>982800</v>
      </c>
      <c r="I483" s="106">
        <v>982800</v>
      </c>
      <c r="J483" s="106">
        <v>982800</v>
      </c>
      <c r="K483" s="35">
        <v>982800</v>
      </c>
      <c r="L483" s="35"/>
      <c r="M483" s="36"/>
      <c r="N483" s="38"/>
      <c r="Q483" s="76">
        <f t="shared" si="253"/>
        <v>2948400</v>
      </c>
      <c r="R483" s="80">
        <f t="shared" si="254"/>
        <v>0</v>
      </c>
      <c r="S483" s="81"/>
      <c r="T483" s="81"/>
      <c r="U483" s="81"/>
    </row>
    <row r="484" spans="1:21" ht="15" outlineLevel="6" x14ac:dyDescent="0.25">
      <c r="A484" s="101">
        <f t="shared" si="255"/>
        <v>474</v>
      </c>
      <c r="B484" s="98" t="s">
        <v>18</v>
      </c>
      <c r="C484" s="99" t="s">
        <v>872</v>
      </c>
      <c r="D484" s="99" t="s">
        <v>324</v>
      </c>
      <c r="E484" s="98"/>
      <c r="F484" s="99" t="s">
        <v>19</v>
      </c>
      <c r="G484" s="98"/>
      <c r="H484" s="100">
        <f>H483</f>
        <v>982800</v>
      </c>
      <c r="I484" s="100">
        <f t="shared" ref="I484:J484" si="268">I483</f>
        <v>982800</v>
      </c>
      <c r="J484" s="100">
        <f t="shared" si="268"/>
        <v>982800</v>
      </c>
      <c r="K484" s="35"/>
      <c r="L484" s="35"/>
      <c r="M484" s="36"/>
      <c r="N484" s="38"/>
      <c r="Q484" s="76">
        <f t="shared" si="253"/>
        <v>2948400</v>
      </c>
      <c r="R484" s="80">
        <f t="shared" si="254"/>
        <v>0</v>
      </c>
      <c r="S484" s="81"/>
      <c r="T484" s="81"/>
      <c r="U484" s="81"/>
    </row>
    <row r="485" spans="1:21" ht="60" outlineLevel="6" x14ac:dyDescent="0.25">
      <c r="A485" s="101">
        <f t="shared" si="255"/>
        <v>475</v>
      </c>
      <c r="B485" s="98" t="s">
        <v>22</v>
      </c>
      <c r="C485" s="99" t="s">
        <v>872</v>
      </c>
      <c r="D485" s="99" t="s">
        <v>324</v>
      </c>
      <c r="E485" s="98"/>
      <c r="F485" s="99" t="s">
        <v>23</v>
      </c>
      <c r="G485" s="98"/>
      <c r="H485" s="100">
        <f>H483</f>
        <v>982800</v>
      </c>
      <c r="I485" s="100">
        <f t="shared" ref="I485:J485" si="269">I483</f>
        <v>982800</v>
      </c>
      <c r="J485" s="100">
        <f t="shared" si="269"/>
        <v>982800</v>
      </c>
      <c r="K485" s="35"/>
      <c r="L485" s="35"/>
      <c r="M485" s="36"/>
      <c r="N485" s="38"/>
      <c r="Q485" s="76">
        <f t="shared" si="253"/>
        <v>2948400</v>
      </c>
      <c r="R485" s="80">
        <f t="shared" si="254"/>
        <v>0</v>
      </c>
      <c r="S485" s="81"/>
      <c r="T485" s="81"/>
      <c r="U485" s="81"/>
    </row>
    <row r="486" spans="1:21" ht="75" outlineLevel="6" x14ac:dyDescent="0.25">
      <c r="A486" s="101">
        <f t="shared" si="255"/>
        <v>476</v>
      </c>
      <c r="B486" s="98" t="s">
        <v>503</v>
      </c>
      <c r="C486" s="99" t="s">
        <v>874</v>
      </c>
      <c r="D486" s="99" t="s">
        <v>224</v>
      </c>
      <c r="E486" s="98" t="s">
        <v>226</v>
      </c>
      <c r="F486" s="99"/>
      <c r="G486" s="98" t="s">
        <v>51</v>
      </c>
      <c r="H486" s="100">
        <f>H488</f>
        <v>30000</v>
      </c>
      <c r="I486" s="105">
        <f>I488</f>
        <v>30000</v>
      </c>
      <c r="J486" s="105">
        <f>J488</f>
        <v>30000</v>
      </c>
      <c r="K486" s="35"/>
      <c r="L486" s="35"/>
      <c r="M486" s="36"/>
      <c r="N486" s="37"/>
      <c r="Q486" s="76">
        <f t="shared" si="253"/>
        <v>90000</v>
      </c>
      <c r="R486" s="80">
        <f t="shared" si="254"/>
        <v>0</v>
      </c>
      <c r="S486" s="81"/>
      <c r="T486" s="81"/>
      <c r="U486" s="81"/>
    </row>
    <row r="487" spans="1:21" ht="15" outlineLevel="7" x14ac:dyDescent="0.25">
      <c r="A487" s="101">
        <f t="shared" si="255"/>
        <v>477</v>
      </c>
      <c r="B487" s="98" t="s">
        <v>899</v>
      </c>
      <c r="C487" s="99" t="s">
        <v>874</v>
      </c>
      <c r="D487" s="99" t="s">
        <v>900</v>
      </c>
      <c r="E487" s="98" t="s">
        <v>226</v>
      </c>
      <c r="F487" s="99"/>
      <c r="G487" s="98" t="s">
        <v>51</v>
      </c>
      <c r="H487" s="100">
        <f>H488</f>
        <v>30000</v>
      </c>
      <c r="I487" s="104">
        <f>I488</f>
        <v>30000</v>
      </c>
      <c r="J487" s="100">
        <f>J488</f>
        <v>30000</v>
      </c>
      <c r="K487" s="35"/>
      <c r="L487" s="35"/>
      <c r="M487" s="36"/>
      <c r="N487" s="37"/>
      <c r="Q487" s="76">
        <f t="shared" si="253"/>
        <v>90000</v>
      </c>
      <c r="R487" s="80">
        <f t="shared" si="254"/>
        <v>0</v>
      </c>
      <c r="S487" s="81"/>
      <c r="T487" s="81"/>
      <c r="U487" s="81"/>
    </row>
    <row r="488" spans="1:21" ht="15" outlineLevel="4" x14ac:dyDescent="0.25">
      <c r="A488" s="101">
        <f t="shared" si="255"/>
        <v>478</v>
      </c>
      <c r="B488" s="98" t="s">
        <v>901</v>
      </c>
      <c r="C488" s="99" t="s">
        <v>874</v>
      </c>
      <c r="D488" s="99" t="s">
        <v>902</v>
      </c>
      <c r="E488" s="98" t="s">
        <v>226</v>
      </c>
      <c r="F488" s="99"/>
      <c r="G488" s="98" t="s">
        <v>51</v>
      </c>
      <c r="H488" s="100">
        <f>SUM(K488:N488)</f>
        <v>30000</v>
      </c>
      <c r="I488" s="106">
        <v>30000</v>
      </c>
      <c r="J488" s="106">
        <v>30000</v>
      </c>
      <c r="K488" s="35">
        <v>30000</v>
      </c>
      <c r="L488" s="35"/>
      <c r="M488" s="36"/>
      <c r="N488" s="38"/>
      <c r="Q488" s="76">
        <f t="shared" si="253"/>
        <v>90000</v>
      </c>
      <c r="R488" s="80">
        <f t="shared" si="254"/>
        <v>0</v>
      </c>
      <c r="S488" s="81"/>
      <c r="T488" s="81"/>
      <c r="U488" s="81"/>
    </row>
    <row r="489" spans="1:21" ht="15" outlineLevel="4" x14ac:dyDescent="0.25">
      <c r="A489" s="101">
        <f t="shared" si="255"/>
        <v>479</v>
      </c>
      <c r="B489" s="98" t="s">
        <v>18</v>
      </c>
      <c r="C489" s="99" t="s">
        <v>874</v>
      </c>
      <c r="D489" s="99" t="s">
        <v>902</v>
      </c>
      <c r="E489" s="98"/>
      <c r="F489" s="99" t="s">
        <v>19</v>
      </c>
      <c r="G489" s="98"/>
      <c r="H489" s="100">
        <f>H488</f>
        <v>30000</v>
      </c>
      <c r="I489" s="100">
        <f t="shared" ref="I489:J489" si="270">I488</f>
        <v>30000</v>
      </c>
      <c r="J489" s="100">
        <f t="shared" si="270"/>
        <v>30000</v>
      </c>
      <c r="K489" s="35"/>
      <c r="L489" s="35"/>
      <c r="M489" s="36"/>
      <c r="N489" s="38"/>
      <c r="Q489" s="76">
        <f t="shared" si="253"/>
        <v>90000</v>
      </c>
      <c r="R489" s="80">
        <f t="shared" si="254"/>
        <v>0</v>
      </c>
      <c r="S489" s="81"/>
      <c r="T489" s="81"/>
      <c r="U489" s="81"/>
    </row>
    <row r="490" spans="1:21" ht="15" outlineLevel="4" x14ac:dyDescent="0.25">
      <c r="A490" s="101">
        <f t="shared" si="255"/>
        <v>480</v>
      </c>
      <c r="B490" s="98" t="s">
        <v>38</v>
      </c>
      <c r="C490" s="99" t="s">
        <v>874</v>
      </c>
      <c r="D490" s="99" t="s">
        <v>902</v>
      </c>
      <c r="E490" s="98"/>
      <c r="F490" s="99" t="s">
        <v>39</v>
      </c>
      <c r="G490" s="98"/>
      <c r="H490" s="100">
        <f>H488</f>
        <v>30000</v>
      </c>
      <c r="I490" s="100">
        <f t="shared" ref="I490:J490" si="271">I488</f>
        <v>30000</v>
      </c>
      <c r="J490" s="100">
        <f t="shared" si="271"/>
        <v>30000</v>
      </c>
      <c r="K490" s="35"/>
      <c r="L490" s="35"/>
      <c r="M490" s="36"/>
      <c r="N490" s="38"/>
      <c r="Q490" s="76">
        <f t="shared" si="253"/>
        <v>90000</v>
      </c>
      <c r="R490" s="80">
        <f t="shared" si="254"/>
        <v>0</v>
      </c>
      <c r="S490" s="81"/>
      <c r="T490" s="81"/>
      <c r="U490" s="81"/>
    </row>
    <row r="491" spans="1:21" ht="60" outlineLevel="5" x14ac:dyDescent="0.25">
      <c r="A491" s="101">
        <f t="shared" si="255"/>
        <v>481</v>
      </c>
      <c r="B491" s="98" t="s">
        <v>506</v>
      </c>
      <c r="C491" s="99" t="s">
        <v>875</v>
      </c>
      <c r="D491" s="99" t="s">
        <v>224</v>
      </c>
      <c r="E491" s="98" t="s">
        <v>226</v>
      </c>
      <c r="F491" s="99"/>
      <c r="G491" s="98" t="s">
        <v>51</v>
      </c>
      <c r="H491" s="100">
        <f>H493</f>
        <v>25000</v>
      </c>
      <c r="I491" s="105">
        <f>I493</f>
        <v>25000</v>
      </c>
      <c r="J491" s="105">
        <f>J493</f>
        <v>25000</v>
      </c>
      <c r="K491" s="35"/>
      <c r="L491" s="35"/>
      <c r="M491" s="36"/>
      <c r="N491" s="37"/>
      <c r="Q491" s="76">
        <f t="shared" si="253"/>
        <v>75000</v>
      </c>
      <c r="R491" s="80">
        <f t="shared" si="254"/>
        <v>0</v>
      </c>
      <c r="S491" s="81"/>
      <c r="T491" s="81"/>
      <c r="U491" s="81"/>
    </row>
    <row r="492" spans="1:21" ht="15" outlineLevel="6" x14ac:dyDescent="0.25">
      <c r="A492" s="101">
        <f t="shared" si="255"/>
        <v>482</v>
      </c>
      <c r="B492" s="98" t="s">
        <v>899</v>
      </c>
      <c r="C492" s="99" t="s">
        <v>875</v>
      </c>
      <c r="D492" s="99" t="s">
        <v>900</v>
      </c>
      <c r="E492" s="98" t="s">
        <v>226</v>
      </c>
      <c r="F492" s="99"/>
      <c r="G492" s="98" t="s">
        <v>51</v>
      </c>
      <c r="H492" s="100">
        <f>H493</f>
        <v>25000</v>
      </c>
      <c r="I492" s="100">
        <f>I493</f>
        <v>25000</v>
      </c>
      <c r="J492" s="100">
        <f>J493</f>
        <v>25000</v>
      </c>
      <c r="K492" s="35"/>
      <c r="L492" s="35"/>
      <c r="M492" s="36"/>
      <c r="N492" s="37"/>
      <c r="Q492" s="76">
        <f t="shared" si="253"/>
        <v>75000</v>
      </c>
      <c r="R492" s="80">
        <f t="shared" si="254"/>
        <v>0</v>
      </c>
      <c r="S492" s="81"/>
      <c r="T492" s="81"/>
      <c r="U492" s="81"/>
    </row>
    <row r="493" spans="1:21" ht="15" outlineLevel="6" x14ac:dyDescent="0.25">
      <c r="A493" s="101">
        <f t="shared" si="255"/>
        <v>483</v>
      </c>
      <c r="B493" s="98" t="s">
        <v>901</v>
      </c>
      <c r="C493" s="99" t="s">
        <v>875</v>
      </c>
      <c r="D493" s="99" t="s">
        <v>902</v>
      </c>
      <c r="E493" s="98" t="s">
        <v>226</v>
      </c>
      <c r="F493" s="99"/>
      <c r="G493" s="98" t="s">
        <v>51</v>
      </c>
      <c r="H493" s="100">
        <f>SUM(K493:N493)</f>
        <v>25000</v>
      </c>
      <c r="I493" s="106">
        <v>25000</v>
      </c>
      <c r="J493" s="106">
        <v>25000</v>
      </c>
      <c r="K493" s="35">
        <v>25000</v>
      </c>
      <c r="L493" s="35"/>
      <c r="M493" s="36"/>
      <c r="N493" s="38"/>
      <c r="Q493" s="76">
        <f t="shared" si="253"/>
        <v>75000</v>
      </c>
      <c r="R493" s="80">
        <f t="shared" si="254"/>
        <v>0</v>
      </c>
      <c r="S493" s="81"/>
      <c r="T493" s="81"/>
      <c r="U493" s="81"/>
    </row>
    <row r="494" spans="1:21" ht="15" outlineLevel="6" x14ac:dyDescent="0.25">
      <c r="A494" s="101">
        <f t="shared" si="255"/>
        <v>484</v>
      </c>
      <c r="B494" s="98" t="s">
        <v>18</v>
      </c>
      <c r="C494" s="99" t="s">
        <v>875</v>
      </c>
      <c r="D494" s="99" t="s">
        <v>902</v>
      </c>
      <c r="E494" s="98"/>
      <c r="F494" s="99" t="s">
        <v>19</v>
      </c>
      <c r="G494" s="98"/>
      <c r="H494" s="100">
        <f>H493</f>
        <v>25000</v>
      </c>
      <c r="I494" s="100">
        <f t="shared" ref="I494:J494" si="272">I493</f>
        <v>25000</v>
      </c>
      <c r="J494" s="100">
        <f t="shared" si="272"/>
        <v>25000</v>
      </c>
      <c r="K494" s="35"/>
      <c r="L494" s="35"/>
      <c r="M494" s="36"/>
      <c r="N494" s="38"/>
      <c r="Q494" s="76">
        <f t="shared" si="253"/>
        <v>75000</v>
      </c>
      <c r="R494" s="80">
        <f t="shared" si="254"/>
        <v>0</v>
      </c>
      <c r="S494" s="81"/>
      <c r="T494" s="81"/>
      <c r="U494" s="81"/>
    </row>
    <row r="495" spans="1:21" ht="15" outlineLevel="6" x14ac:dyDescent="0.25">
      <c r="A495" s="101">
        <f t="shared" si="255"/>
        <v>485</v>
      </c>
      <c r="B495" s="98" t="s">
        <v>38</v>
      </c>
      <c r="C495" s="99" t="s">
        <v>875</v>
      </c>
      <c r="D495" s="99" t="s">
        <v>902</v>
      </c>
      <c r="E495" s="98"/>
      <c r="F495" s="99" t="s">
        <v>39</v>
      </c>
      <c r="G495" s="98"/>
      <c r="H495" s="100">
        <f>H493</f>
        <v>25000</v>
      </c>
      <c r="I495" s="100">
        <f t="shared" ref="I495:J495" si="273">I493</f>
        <v>25000</v>
      </c>
      <c r="J495" s="100">
        <f t="shared" si="273"/>
        <v>25000</v>
      </c>
      <c r="K495" s="35"/>
      <c r="L495" s="35"/>
      <c r="M495" s="36"/>
      <c r="N495" s="38"/>
      <c r="Q495" s="76">
        <f t="shared" si="253"/>
        <v>75000</v>
      </c>
      <c r="R495" s="80">
        <f t="shared" si="254"/>
        <v>0</v>
      </c>
      <c r="S495" s="81"/>
      <c r="T495" s="81"/>
      <c r="U495" s="81"/>
    </row>
    <row r="496" spans="1:21" ht="45" outlineLevel="7" x14ac:dyDescent="0.25">
      <c r="A496" s="101">
        <f t="shared" si="255"/>
        <v>486</v>
      </c>
      <c r="B496" s="98" t="s">
        <v>509</v>
      </c>
      <c r="C496" s="99" t="s">
        <v>876</v>
      </c>
      <c r="D496" s="99" t="s">
        <v>224</v>
      </c>
      <c r="E496" s="98" t="s">
        <v>226</v>
      </c>
      <c r="F496" s="99"/>
      <c r="G496" s="98" t="s">
        <v>51</v>
      </c>
      <c r="H496" s="100">
        <f>H498</f>
        <v>44000</v>
      </c>
      <c r="I496" s="108">
        <f>I498</f>
        <v>44000</v>
      </c>
      <c r="J496" s="105">
        <f>J498</f>
        <v>44000</v>
      </c>
      <c r="K496" s="35"/>
      <c r="L496" s="35"/>
      <c r="M496" s="36"/>
      <c r="N496" s="37"/>
      <c r="Q496" s="76">
        <f t="shared" si="253"/>
        <v>132000</v>
      </c>
      <c r="R496" s="80">
        <f t="shared" si="254"/>
        <v>0</v>
      </c>
      <c r="S496" s="81"/>
      <c r="T496" s="81"/>
      <c r="U496" s="81"/>
    </row>
    <row r="497" spans="1:21" ht="90" outlineLevel="6" x14ac:dyDescent="0.25">
      <c r="A497" s="101">
        <f t="shared" si="255"/>
        <v>487</v>
      </c>
      <c r="B497" s="98" t="s">
        <v>894</v>
      </c>
      <c r="C497" s="99" t="s">
        <v>876</v>
      </c>
      <c r="D497" s="99" t="s">
        <v>299</v>
      </c>
      <c r="E497" s="98" t="s">
        <v>226</v>
      </c>
      <c r="F497" s="99"/>
      <c r="G497" s="98" t="s">
        <v>51</v>
      </c>
      <c r="H497" s="100">
        <f>H498</f>
        <v>44000</v>
      </c>
      <c r="I497" s="100">
        <f>I498</f>
        <v>44000</v>
      </c>
      <c r="J497" s="100">
        <f>J498</f>
        <v>44000</v>
      </c>
      <c r="K497" s="35"/>
      <c r="L497" s="35"/>
      <c r="M497" s="36"/>
      <c r="N497" s="37"/>
      <c r="Q497" s="76">
        <f t="shared" si="253"/>
        <v>132000</v>
      </c>
      <c r="R497" s="80">
        <f t="shared" si="254"/>
        <v>0</v>
      </c>
      <c r="S497" s="81"/>
      <c r="T497" s="81"/>
      <c r="U497" s="81"/>
    </row>
    <row r="498" spans="1:21" ht="30" outlineLevel="6" x14ac:dyDescent="0.25">
      <c r="A498" s="101">
        <f t="shared" si="255"/>
        <v>488</v>
      </c>
      <c r="B498" s="98" t="s">
        <v>895</v>
      </c>
      <c r="C498" s="99" t="s">
        <v>876</v>
      </c>
      <c r="D498" s="99" t="s">
        <v>324</v>
      </c>
      <c r="E498" s="98" t="s">
        <v>226</v>
      </c>
      <c r="F498" s="99"/>
      <c r="G498" s="98" t="s">
        <v>51</v>
      </c>
      <c r="H498" s="100">
        <f>SUM(K498:N498)</f>
        <v>44000</v>
      </c>
      <c r="I498" s="106">
        <v>44000</v>
      </c>
      <c r="J498" s="106">
        <v>44000</v>
      </c>
      <c r="K498" s="35">
        <v>44000</v>
      </c>
      <c r="L498" s="35"/>
      <c r="M498" s="36"/>
      <c r="N498" s="38"/>
      <c r="Q498" s="76">
        <f t="shared" si="253"/>
        <v>132000</v>
      </c>
      <c r="R498" s="80">
        <f t="shared" si="254"/>
        <v>0</v>
      </c>
      <c r="S498" s="81"/>
      <c r="T498" s="81"/>
      <c r="U498" s="81"/>
    </row>
    <row r="499" spans="1:21" ht="15" outlineLevel="6" x14ac:dyDescent="0.25">
      <c r="A499" s="101">
        <f t="shared" si="255"/>
        <v>489</v>
      </c>
      <c r="B499" s="98" t="s">
        <v>18</v>
      </c>
      <c r="C499" s="99" t="s">
        <v>876</v>
      </c>
      <c r="D499" s="99" t="s">
        <v>324</v>
      </c>
      <c r="E499" s="98"/>
      <c r="F499" s="99" t="s">
        <v>19</v>
      </c>
      <c r="G499" s="98"/>
      <c r="H499" s="100">
        <f>H498</f>
        <v>44000</v>
      </c>
      <c r="I499" s="100">
        <f t="shared" ref="I499:J499" si="274">I498</f>
        <v>44000</v>
      </c>
      <c r="J499" s="100">
        <f t="shared" si="274"/>
        <v>44000</v>
      </c>
      <c r="K499" s="35"/>
      <c r="L499" s="35"/>
      <c r="M499" s="36"/>
      <c r="N499" s="38"/>
      <c r="Q499" s="76">
        <f t="shared" si="253"/>
        <v>132000</v>
      </c>
      <c r="R499" s="80">
        <f t="shared" si="254"/>
        <v>0</v>
      </c>
      <c r="S499" s="81"/>
      <c r="T499" s="81"/>
      <c r="U499" s="81"/>
    </row>
    <row r="500" spans="1:21" ht="15" outlineLevel="6" x14ac:dyDescent="0.25">
      <c r="A500" s="101">
        <f t="shared" si="255"/>
        <v>490</v>
      </c>
      <c r="B500" s="98" t="s">
        <v>38</v>
      </c>
      <c r="C500" s="99" t="s">
        <v>876</v>
      </c>
      <c r="D500" s="99" t="s">
        <v>324</v>
      </c>
      <c r="E500" s="98"/>
      <c r="F500" s="99" t="s">
        <v>39</v>
      </c>
      <c r="G500" s="98"/>
      <c r="H500" s="100">
        <f>H498</f>
        <v>44000</v>
      </c>
      <c r="I500" s="100">
        <f t="shared" ref="I500:J500" si="275">I498</f>
        <v>44000</v>
      </c>
      <c r="J500" s="100">
        <f t="shared" si="275"/>
        <v>44000</v>
      </c>
      <c r="K500" s="35"/>
      <c r="L500" s="35"/>
      <c r="M500" s="36"/>
      <c r="N500" s="38"/>
      <c r="Q500" s="76">
        <f t="shared" si="253"/>
        <v>132000</v>
      </c>
      <c r="R500" s="80">
        <f t="shared" si="254"/>
        <v>0</v>
      </c>
      <c r="S500" s="81"/>
      <c r="T500" s="81"/>
      <c r="U500" s="81"/>
    </row>
    <row r="501" spans="1:21" ht="75" outlineLevel="7" x14ac:dyDescent="0.25">
      <c r="A501" s="101">
        <f t="shared" si="255"/>
        <v>491</v>
      </c>
      <c r="B501" s="98" t="s">
        <v>495</v>
      </c>
      <c r="C501" s="99" t="s">
        <v>873</v>
      </c>
      <c r="D501" s="99" t="s">
        <v>224</v>
      </c>
      <c r="E501" s="98" t="s">
        <v>226</v>
      </c>
      <c r="F501" s="99"/>
      <c r="G501" s="98" t="s">
        <v>258</v>
      </c>
      <c r="H501" s="100">
        <f>H503+H507+H511</f>
        <v>2980400</v>
      </c>
      <c r="I501" s="104">
        <f>I503+I507+I511</f>
        <v>2980400</v>
      </c>
      <c r="J501" s="100">
        <f>J503+J507+J511</f>
        <v>2980400</v>
      </c>
      <c r="K501" s="35"/>
      <c r="L501" s="35"/>
      <c r="M501" s="36"/>
      <c r="N501" s="37"/>
      <c r="Q501" s="76">
        <f t="shared" si="253"/>
        <v>8941200</v>
      </c>
      <c r="R501" s="80">
        <f t="shared" si="254"/>
        <v>0</v>
      </c>
      <c r="S501" s="81"/>
      <c r="T501" s="81"/>
      <c r="U501" s="81"/>
    </row>
    <row r="502" spans="1:21" ht="90" outlineLevel="4" x14ac:dyDescent="0.25">
      <c r="A502" s="101">
        <f t="shared" si="255"/>
        <v>492</v>
      </c>
      <c r="B502" s="98" t="s">
        <v>894</v>
      </c>
      <c r="C502" s="99" t="s">
        <v>873</v>
      </c>
      <c r="D502" s="99" t="s">
        <v>299</v>
      </c>
      <c r="E502" s="98" t="s">
        <v>226</v>
      </c>
      <c r="F502" s="99"/>
      <c r="G502" s="98" t="s">
        <v>258</v>
      </c>
      <c r="H502" s="100">
        <f>H503</f>
        <v>2546400</v>
      </c>
      <c r="I502" s="100">
        <f>I503</f>
        <v>2546400</v>
      </c>
      <c r="J502" s="100">
        <f>J503</f>
        <v>2546400</v>
      </c>
      <c r="K502" s="35"/>
      <c r="L502" s="35"/>
      <c r="M502" s="36"/>
      <c r="N502" s="37"/>
      <c r="Q502" s="76">
        <f t="shared" si="253"/>
        <v>7639200</v>
      </c>
      <c r="R502" s="80">
        <f t="shared" si="254"/>
        <v>0</v>
      </c>
      <c r="S502" s="81"/>
      <c r="T502" s="81"/>
      <c r="U502" s="81"/>
    </row>
    <row r="503" spans="1:21" ht="30" outlineLevel="5" x14ac:dyDescent="0.25">
      <c r="A503" s="101">
        <f t="shared" si="255"/>
        <v>493</v>
      </c>
      <c r="B503" s="98" t="s">
        <v>895</v>
      </c>
      <c r="C503" s="99" t="s">
        <v>873</v>
      </c>
      <c r="D503" s="99" t="s">
        <v>324</v>
      </c>
      <c r="E503" s="98" t="s">
        <v>226</v>
      </c>
      <c r="F503" s="99"/>
      <c r="G503" s="98" t="s">
        <v>258</v>
      </c>
      <c r="H503" s="100">
        <f>SUM(K503:N503)</f>
        <v>2546400</v>
      </c>
      <c r="I503" s="106">
        <v>2546400</v>
      </c>
      <c r="J503" s="106">
        <v>2546400</v>
      </c>
      <c r="K503" s="35">
        <v>2546400</v>
      </c>
      <c r="L503" s="35"/>
      <c r="M503" s="36"/>
      <c r="N503" s="38"/>
      <c r="Q503" s="76">
        <f t="shared" si="253"/>
        <v>7639200</v>
      </c>
      <c r="R503" s="80">
        <f t="shared" si="254"/>
        <v>0</v>
      </c>
      <c r="S503" s="81"/>
      <c r="T503" s="81"/>
      <c r="U503" s="81"/>
    </row>
    <row r="504" spans="1:21" ht="15" outlineLevel="5" x14ac:dyDescent="0.25">
      <c r="A504" s="101">
        <f t="shared" si="255"/>
        <v>494</v>
      </c>
      <c r="B504" s="98" t="s">
        <v>18</v>
      </c>
      <c r="C504" s="99" t="s">
        <v>873</v>
      </c>
      <c r="D504" s="99" t="s">
        <v>324</v>
      </c>
      <c r="E504" s="98"/>
      <c r="F504" s="99" t="s">
        <v>19</v>
      </c>
      <c r="G504" s="98"/>
      <c r="H504" s="100">
        <f>H503</f>
        <v>2546400</v>
      </c>
      <c r="I504" s="100">
        <f t="shared" ref="I504:J504" si="276">I503</f>
        <v>2546400</v>
      </c>
      <c r="J504" s="100">
        <f t="shared" si="276"/>
        <v>2546400</v>
      </c>
      <c r="K504" s="35"/>
      <c r="L504" s="35"/>
      <c r="M504" s="36"/>
      <c r="N504" s="38"/>
      <c r="Q504" s="76">
        <f t="shared" si="253"/>
        <v>7639200</v>
      </c>
      <c r="R504" s="80">
        <f t="shared" si="254"/>
        <v>0</v>
      </c>
      <c r="S504" s="81"/>
      <c r="T504" s="81"/>
      <c r="U504" s="81"/>
    </row>
    <row r="505" spans="1:21" ht="60" outlineLevel="5" x14ac:dyDescent="0.25">
      <c r="A505" s="101">
        <f t="shared" si="255"/>
        <v>495</v>
      </c>
      <c r="B505" s="98" t="s">
        <v>22</v>
      </c>
      <c r="C505" s="99" t="s">
        <v>873</v>
      </c>
      <c r="D505" s="99" t="s">
        <v>324</v>
      </c>
      <c r="E505" s="98"/>
      <c r="F505" s="99" t="s">
        <v>23</v>
      </c>
      <c r="G505" s="98"/>
      <c r="H505" s="100">
        <f>H503</f>
        <v>2546400</v>
      </c>
      <c r="I505" s="100">
        <f t="shared" ref="I505:J505" si="277">I503</f>
        <v>2546400</v>
      </c>
      <c r="J505" s="100">
        <f t="shared" si="277"/>
        <v>2546400</v>
      </c>
      <c r="K505" s="35"/>
      <c r="L505" s="35"/>
      <c r="M505" s="36"/>
      <c r="N505" s="38"/>
      <c r="Q505" s="76">
        <f t="shared" si="253"/>
        <v>7639200</v>
      </c>
      <c r="R505" s="80">
        <f t="shared" si="254"/>
        <v>0</v>
      </c>
      <c r="S505" s="81"/>
      <c r="T505" s="81"/>
      <c r="U505" s="81"/>
    </row>
    <row r="506" spans="1:21" ht="45" outlineLevel="6" x14ac:dyDescent="0.25">
      <c r="A506" s="101">
        <f t="shared" si="255"/>
        <v>496</v>
      </c>
      <c r="B506" s="98" t="s">
        <v>896</v>
      </c>
      <c r="C506" s="99" t="s">
        <v>873</v>
      </c>
      <c r="D506" s="99" t="s">
        <v>423</v>
      </c>
      <c r="E506" s="98" t="s">
        <v>226</v>
      </c>
      <c r="F506" s="99"/>
      <c r="G506" s="98" t="s">
        <v>258</v>
      </c>
      <c r="H506" s="100">
        <f>H507</f>
        <v>420000</v>
      </c>
      <c r="I506" s="100">
        <f>I507</f>
        <v>420000</v>
      </c>
      <c r="J506" s="100">
        <f>J507</f>
        <v>420000</v>
      </c>
      <c r="K506" s="35"/>
      <c r="L506" s="35"/>
      <c r="M506" s="36"/>
      <c r="N506" s="38"/>
      <c r="Q506" s="76">
        <f t="shared" si="253"/>
        <v>1260000</v>
      </c>
      <c r="R506" s="80">
        <f t="shared" si="254"/>
        <v>0</v>
      </c>
      <c r="S506" s="81"/>
      <c r="T506" s="81"/>
      <c r="U506" s="81"/>
    </row>
    <row r="507" spans="1:21" ht="45" outlineLevel="6" x14ac:dyDescent="0.25">
      <c r="A507" s="101">
        <f t="shared" si="255"/>
        <v>497</v>
      </c>
      <c r="B507" s="98" t="s">
        <v>897</v>
      </c>
      <c r="C507" s="99" t="s">
        <v>873</v>
      </c>
      <c r="D507" s="99" t="s">
        <v>476</v>
      </c>
      <c r="E507" s="98" t="s">
        <v>226</v>
      </c>
      <c r="F507" s="99"/>
      <c r="G507" s="98" t="s">
        <v>258</v>
      </c>
      <c r="H507" s="100">
        <f>SUM(K507:N507)</f>
        <v>420000</v>
      </c>
      <c r="I507" s="106">
        <v>420000</v>
      </c>
      <c r="J507" s="106">
        <v>420000</v>
      </c>
      <c r="K507" s="35">
        <v>420000</v>
      </c>
      <c r="L507" s="35"/>
      <c r="M507" s="36"/>
      <c r="N507" s="38"/>
      <c r="Q507" s="76">
        <f t="shared" si="253"/>
        <v>1260000</v>
      </c>
      <c r="R507" s="80">
        <f t="shared" si="254"/>
        <v>0</v>
      </c>
      <c r="S507" s="81"/>
      <c r="T507" s="81"/>
      <c r="U507" s="81"/>
    </row>
    <row r="508" spans="1:21" ht="15" outlineLevel="6" x14ac:dyDescent="0.25">
      <c r="A508" s="101">
        <f t="shared" si="255"/>
        <v>498</v>
      </c>
      <c r="B508" s="98" t="s">
        <v>18</v>
      </c>
      <c r="C508" s="99" t="s">
        <v>873</v>
      </c>
      <c r="D508" s="99" t="s">
        <v>476</v>
      </c>
      <c r="E508" s="98"/>
      <c r="F508" s="99" t="s">
        <v>19</v>
      </c>
      <c r="G508" s="98"/>
      <c r="H508" s="100">
        <f>H507</f>
        <v>420000</v>
      </c>
      <c r="I508" s="100">
        <f t="shared" ref="I508:J508" si="278">I507</f>
        <v>420000</v>
      </c>
      <c r="J508" s="100">
        <f t="shared" si="278"/>
        <v>420000</v>
      </c>
      <c r="K508" s="35"/>
      <c r="L508" s="35"/>
      <c r="M508" s="36"/>
      <c r="N508" s="38"/>
      <c r="Q508" s="76">
        <f t="shared" si="253"/>
        <v>1260000</v>
      </c>
      <c r="R508" s="80">
        <f t="shared" si="254"/>
        <v>0</v>
      </c>
      <c r="S508" s="81"/>
      <c r="T508" s="81"/>
      <c r="U508" s="81"/>
    </row>
    <row r="509" spans="1:21" ht="60" outlineLevel="6" x14ac:dyDescent="0.25">
      <c r="A509" s="101">
        <f t="shared" si="255"/>
        <v>499</v>
      </c>
      <c r="B509" s="98" t="s">
        <v>22</v>
      </c>
      <c r="C509" s="99" t="s">
        <v>873</v>
      </c>
      <c r="D509" s="99" t="s">
        <v>476</v>
      </c>
      <c r="E509" s="98"/>
      <c r="F509" s="99" t="s">
        <v>23</v>
      </c>
      <c r="G509" s="98"/>
      <c r="H509" s="100">
        <f>H507</f>
        <v>420000</v>
      </c>
      <c r="I509" s="100">
        <f t="shared" ref="I509:J509" si="279">I507</f>
        <v>420000</v>
      </c>
      <c r="J509" s="100">
        <f t="shared" si="279"/>
        <v>420000</v>
      </c>
      <c r="K509" s="35"/>
      <c r="L509" s="35"/>
      <c r="M509" s="36"/>
      <c r="N509" s="38"/>
      <c r="Q509" s="76">
        <f t="shared" si="253"/>
        <v>1260000</v>
      </c>
      <c r="R509" s="80">
        <f t="shared" si="254"/>
        <v>0</v>
      </c>
      <c r="S509" s="81"/>
      <c r="T509" s="81"/>
      <c r="U509" s="81"/>
    </row>
    <row r="510" spans="1:21" ht="15" outlineLevel="7" x14ac:dyDescent="0.25">
      <c r="A510" s="101">
        <f t="shared" si="255"/>
        <v>500</v>
      </c>
      <c r="B510" s="98" t="s">
        <v>899</v>
      </c>
      <c r="C510" s="99" t="s">
        <v>873</v>
      </c>
      <c r="D510" s="99" t="s">
        <v>900</v>
      </c>
      <c r="E510" s="98" t="s">
        <v>226</v>
      </c>
      <c r="F510" s="99"/>
      <c r="G510" s="98" t="s">
        <v>258</v>
      </c>
      <c r="H510" s="100">
        <f>H511</f>
        <v>14000</v>
      </c>
      <c r="I510" s="104">
        <f>I511</f>
        <v>14000</v>
      </c>
      <c r="J510" s="100">
        <f>J511</f>
        <v>14000</v>
      </c>
      <c r="K510" s="35"/>
      <c r="L510" s="35"/>
      <c r="M510" s="36"/>
      <c r="N510" s="38"/>
      <c r="Q510" s="76">
        <f t="shared" si="253"/>
        <v>42000</v>
      </c>
      <c r="R510" s="80">
        <f t="shared" si="254"/>
        <v>0</v>
      </c>
      <c r="S510" s="81"/>
      <c r="T510" s="81"/>
      <c r="U510" s="81"/>
    </row>
    <row r="511" spans="1:21" ht="15" outlineLevel="7" x14ac:dyDescent="0.25">
      <c r="A511" s="101">
        <f t="shared" si="255"/>
        <v>501</v>
      </c>
      <c r="B511" s="98" t="s">
        <v>901</v>
      </c>
      <c r="C511" s="99" t="s">
        <v>873</v>
      </c>
      <c r="D511" s="99" t="s">
        <v>902</v>
      </c>
      <c r="E511" s="98" t="s">
        <v>226</v>
      </c>
      <c r="F511" s="99"/>
      <c r="G511" s="98" t="s">
        <v>258</v>
      </c>
      <c r="H511" s="100">
        <f>SUM(K511:N511)</f>
        <v>14000</v>
      </c>
      <c r="I511" s="106">
        <v>14000</v>
      </c>
      <c r="J511" s="106">
        <v>14000</v>
      </c>
      <c r="K511" s="35">
        <v>14000</v>
      </c>
      <c r="L511" s="35"/>
      <c r="M511" s="36"/>
      <c r="N511" s="38"/>
      <c r="Q511" s="76">
        <f t="shared" si="253"/>
        <v>42000</v>
      </c>
      <c r="R511" s="80">
        <f t="shared" si="254"/>
        <v>0</v>
      </c>
      <c r="S511" s="81"/>
      <c r="T511" s="81"/>
      <c r="U511" s="81"/>
    </row>
    <row r="512" spans="1:21" ht="15" outlineLevel="7" x14ac:dyDescent="0.25">
      <c r="A512" s="101">
        <f t="shared" si="255"/>
        <v>502</v>
      </c>
      <c r="B512" s="98" t="s">
        <v>18</v>
      </c>
      <c r="C512" s="99" t="s">
        <v>873</v>
      </c>
      <c r="D512" s="99" t="s">
        <v>902</v>
      </c>
      <c r="E512" s="98"/>
      <c r="F512" s="99" t="s">
        <v>19</v>
      </c>
      <c r="G512" s="98"/>
      <c r="H512" s="100">
        <f>H511</f>
        <v>14000</v>
      </c>
      <c r="I512" s="100">
        <f t="shared" ref="I512:J512" si="280">I511</f>
        <v>14000</v>
      </c>
      <c r="J512" s="100">
        <f t="shared" si="280"/>
        <v>14000</v>
      </c>
      <c r="K512" s="35"/>
      <c r="L512" s="35"/>
      <c r="M512" s="36"/>
      <c r="N512" s="38"/>
      <c r="Q512" s="76">
        <f t="shared" si="253"/>
        <v>42000</v>
      </c>
      <c r="R512" s="80">
        <f t="shared" si="254"/>
        <v>0</v>
      </c>
      <c r="S512" s="81"/>
      <c r="T512" s="81"/>
      <c r="U512" s="81"/>
    </row>
    <row r="513" spans="1:21" ht="60" outlineLevel="7" x14ac:dyDescent="0.25">
      <c r="A513" s="101">
        <f t="shared" si="255"/>
        <v>503</v>
      </c>
      <c r="B513" s="98" t="s">
        <v>22</v>
      </c>
      <c r="C513" s="99" t="s">
        <v>873</v>
      </c>
      <c r="D513" s="99" t="s">
        <v>902</v>
      </c>
      <c r="E513" s="98"/>
      <c r="F513" s="99" t="s">
        <v>23</v>
      </c>
      <c r="G513" s="98"/>
      <c r="H513" s="100">
        <f>H511</f>
        <v>14000</v>
      </c>
      <c r="I513" s="100">
        <f t="shared" ref="I513:J513" si="281">I511</f>
        <v>14000</v>
      </c>
      <c r="J513" s="100">
        <f t="shared" si="281"/>
        <v>14000</v>
      </c>
      <c r="K513" s="35"/>
      <c r="L513" s="35"/>
      <c r="M513" s="36"/>
      <c r="N513" s="38"/>
      <c r="Q513" s="76">
        <f t="shared" si="253"/>
        <v>42000</v>
      </c>
      <c r="R513" s="80">
        <f t="shared" si="254"/>
        <v>0</v>
      </c>
      <c r="S513" s="81"/>
      <c r="T513" s="81"/>
      <c r="U513" s="81"/>
    </row>
    <row r="514" spans="1:21" ht="30" outlineLevel="7" x14ac:dyDescent="0.2">
      <c r="A514" s="101">
        <f t="shared" si="255"/>
        <v>504</v>
      </c>
      <c r="B514" s="98" t="s">
        <v>228</v>
      </c>
      <c r="C514" s="99" t="s">
        <v>761</v>
      </c>
      <c r="D514" s="99"/>
      <c r="E514" s="98" t="s">
        <v>226</v>
      </c>
      <c r="F514" s="99"/>
      <c r="G514" s="98" t="s">
        <v>338</v>
      </c>
      <c r="H514" s="100" t="e">
        <f>H515</f>
        <v>#REF!</v>
      </c>
      <c r="I514" s="100">
        <f t="shared" ref="I514:J514" si="282">I515</f>
        <v>18987000</v>
      </c>
      <c r="J514" s="100">
        <f t="shared" si="282"/>
        <v>18987000</v>
      </c>
      <c r="K514" s="35">
        <f>SUM(K515:K566)</f>
        <v>18488200</v>
      </c>
      <c r="L514" s="35">
        <f t="shared" ref="L514:U514" si="283">SUM(L515:L566)</f>
        <v>0</v>
      </c>
      <c r="M514" s="35">
        <f t="shared" si="283"/>
        <v>0</v>
      </c>
      <c r="N514" s="35">
        <f t="shared" si="283"/>
        <v>498800</v>
      </c>
      <c r="O514" s="35">
        <f t="shared" si="283"/>
        <v>498800</v>
      </c>
      <c r="P514" s="35">
        <f t="shared" si="283"/>
        <v>498800</v>
      </c>
      <c r="Q514" s="76" t="e">
        <f t="shared" si="253"/>
        <v>#REF!</v>
      </c>
      <c r="R514" s="35">
        <f t="shared" si="283"/>
        <v>0</v>
      </c>
      <c r="S514" s="35">
        <f t="shared" si="283"/>
        <v>0</v>
      </c>
      <c r="T514" s="35">
        <f t="shared" si="283"/>
        <v>0</v>
      </c>
      <c r="U514" s="35">
        <f t="shared" si="283"/>
        <v>0</v>
      </c>
    </row>
    <row r="515" spans="1:21" ht="30" outlineLevel="7" x14ac:dyDescent="0.25">
      <c r="A515" s="101">
        <f t="shared" si="255"/>
        <v>505</v>
      </c>
      <c r="B515" s="98" t="s">
        <v>229</v>
      </c>
      <c r="C515" s="99" t="s">
        <v>762</v>
      </c>
      <c r="D515" s="99"/>
      <c r="E515" s="98" t="s">
        <v>226</v>
      </c>
      <c r="F515" s="99"/>
      <c r="G515" s="98" t="s">
        <v>338</v>
      </c>
      <c r="H515" s="100" t="e">
        <f>#REF!+H516+H525+H534+H539+H552+H557+H562</f>
        <v>#REF!</v>
      </c>
      <c r="I515" s="100">
        <f>I516+I525+I534+I539+I552+I557+I562</f>
        <v>18987000</v>
      </c>
      <c r="J515" s="100">
        <f>J516+J525+J534+J539+J552+J557+J562</f>
        <v>18987000</v>
      </c>
      <c r="K515" s="35"/>
      <c r="L515" s="35"/>
      <c r="M515" s="36"/>
      <c r="N515" s="37"/>
      <c r="Q515" s="76" t="e">
        <f t="shared" si="253"/>
        <v>#REF!</v>
      </c>
      <c r="R515" s="80">
        <f t="shared" si="254"/>
        <v>0</v>
      </c>
      <c r="S515" s="81"/>
      <c r="T515" s="81"/>
      <c r="U515" s="81"/>
    </row>
    <row r="516" spans="1:21" ht="135" outlineLevel="6" x14ac:dyDescent="0.25">
      <c r="A516" s="101">
        <f t="shared" si="255"/>
        <v>506</v>
      </c>
      <c r="B516" s="103" t="s">
        <v>955</v>
      </c>
      <c r="C516" s="99" t="s">
        <v>764</v>
      </c>
      <c r="D516" s="99" t="s">
        <v>224</v>
      </c>
      <c r="E516" s="98" t="s">
        <v>226</v>
      </c>
      <c r="F516" s="99"/>
      <c r="G516" s="98" t="s">
        <v>227</v>
      </c>
      <c r="H516" s="100">
        <f>H518+H522</f>
        <v>31100</v>
      </c>
      <c r="I516" s="100">
        <f>I518+I522</f>
        <v>31100</v>
      </c>
      <c r="J516" s="100">
        <f>J518+J522</f>
        <v>31100</v>
      </c>
      <c r="K516" s="39"/>
      <c r="L516" s="39"/>
      <c r="M516" s="36"/>
      <c r="N516" s="37"/>
      <c r="Q516" s="76">
        <f t="shared" si="253"/>
        <v>93300</v>
      </c>
      <c r="R516" s="80">
        <f t="shared" si="254"/>
        <v>0</v>
      </c>
      <c r="S516" s="81"/>
      <c r="T516" s="81"/>
      <c r="U516" s="81"/>
    </row>
    <row r="517" spans="1:21" ht="90" outlineLevel="6" x14ac:dyDescent="0.25">
      <c r="A517" s="101">
        <f t="shared" si="255"/>
        <v>507</v>
      </c>
      <c r="B517" s="103" t="s">
        <v>894</v>
      </c>
      <c r="C517" s="99" t="s">
        <v>764</v>
      </c>
      <c r="D517" s="99" t="s">
        <v>299</v>
      </c>
      <c r="E517" s="98" t="s">
        <v>226</v>
      </c>
      <c r="F517" s="99"/>
      <c r="G517" s="98" t="s">
        <v>227</v>
      </c>
      <c r="H517" s="100">
        <f>H518</f>
        <v>29364</v>
      </c>
      <c r="I517" s="100">
        <f>I518</f>
        <v>29364</v>
      </c>
      <c r="J517" s="100">
        <f>J518</f>
        <v>29364</v>
      </c>
      <c r="K517" s="39"/>
      <c r="L517" s="39"/>
      <c r="M517" s="36"/>
      <c r="N517" s="37"/>
      <c r="Q517" s="76">
        <f t="shared" si="253"/>
        <v>88092</v>
      </c>
      <c r="R517" s="80">
        <f t="shared" si="254"/>
        <v>0</v>
      </c>
      <c r="S517" s="81"/>
      <c r="T517" s="81"/>
      <c r="U517" s="81"/>
    </row>
    <row r="518" spans="1:21" ht="30" outlineLevel="7" x14ac:dyDescent="0.25">
      <c r="A518" s="101">
        <f t="shared" si="255"/>
        <v>508</v>
      </c>
      <c r="B518" s="98" t="s">
        <v>895</v>
      </c>
      <c r="C518" s="99" t="s">
        <v>764</v>
      </c>
      <c r="D518" s="99" t="s">
        <v>324</v>
      </c>
      <c r="E518" s="98" t="s">
        <v>226</v>
      </c>
      <c r="F518" s="99"/>
      <c r="G518" s="98" t="s">
        <v>227</v>
      </c>
      <c r="H518" s="100">
        <f>SUM(K518:N518)</f>
        <v>29364</v>
      </c>
      <c r="I518" s="107">
        <v>29364</v>
      </c>
      <c r="J518" s="106">
        <v>29364</v>
      </c>
      <c r="K518" s="35"/>
      <c r="L518" s="35"/>
      <c r="M518" s="36"/>
      <c r="N518" s="38">
        <v>29364</v>
      </c>
      <c r="Q518" s="76">
        <f t="shared" ref="Q518:Q581" si="284">H518+I518+J518</f>
        <v>88092</v>
      </c>
      <c r="R518" s="80">
        <f t="shared" ref="R518:R581" si="285">SUM(S518:U518)</f>
        <v>0</v>
      </c>
      <c r="S518" s="81"/>
      <c r="T518" s="81"/>
      <c r="U518" s="81"/>
    </row>
    <row r="519" spans="1:21" ht="15" outlineLevel="7" x14ac:dyDescent="0.25">
      <c r="A519" s="101">
        <f t="shared" si="255"/>
        <v>509</v>
      </c>
      <c r="B519" s="98" t="s">
        <v>18</v>
      </c>
      <c r="C519" s="99" t="s">
        <v>764</v>
      </c>
      <c r="D519" s="99" t="s">
        <v>324</v>
      </c>
      <c r="E519" s="98"/>
      <c r="F519" s="99" t="s">
        <v>19</v>
      </c>
      <c r="G519" s="98"/>
      <c r="H519" s="100">
        <f>H518</f>
        <v>29364</v>
      </c>
      <c r="I519" s="100">
        <f t="shared" ref="I519:J519" si="286">I518</f>
        <v>29364</v>
      </c>
      <c r="J519" s="100">
        <f t="shared" si="286"/>
        <v>29364</v>
      </c>
      <c r="K519" s="35"/>
      <c r="L519" s="35"/>
      <c r="M519" s="36"/>
      <c r="N519" s="38"/>
      <c r="Q519" s="76">
        <f t="shared" si="284"/>
        <v>88092</v>
      </c>
      <c r="R519" s="80">
        <f t="shared" si="285"/>
        <v>0</v>
      </c>
      <c r="S519" s="81"/>
      <c r="T519" s="81"/>
      <c r="U519" s="81"/>
    </row>
    <row r="520" spans="1:21" ht="75" outlineLevel="7" x14ac:dyDescent="0.25">
      <c r="A520" s="101">
        <f t="shared" si="255"/>
        <v>510</v>
      </c>
      <c r="B520" s="98" t="s">
        <v>24</v>
      </c>
      <c r="C520" s="99" t="s">
        <v>764</v>
      </c>
      <c r="D520" s="99" t="s">
        <v>324</v>
      </c>
      <c r="E520" s="98"/>
      <c r="F520" s="99" t="s">
        <v>25</v>
      </c>
      <c r="G520" s="98"/>
      <c r="H520" s="100">
        <f>H518</f>
        <v>29364</v>
      </c>
      <c r="I520" s="100">
        <f t="shared" ref="I520:J520" si="287">I518</f>
        <v>29364</v>
      </c>
      <c r="J520" s="100">
        <f t="shared" si="287"/>
        <v>29364</v>
      </c>
      <c r="K520" s="35"/>
      <c r="L520" s="35"/>
      <c r="M520" s="36"/>
      <c r="N520" s="38"/>
      <c r="Q520" s="76">
        <f t="shared" si="284"/>
        <v>88092</v>
      </c>
      <c r="R520" s="80">
        <f t="shared" si="285"/>
        <v>0</v>
      </c>
      <c r="S520" s="81"/>
      <c r="T520" s="81"/>
      <c r="U520" s="81"/>
    </row>
    <row r="521" spans="1:21" ht="45" outlineLevel="4" x14ac:dyDescent="0.25">
      <c r="A521" s="101">
        <f t="shared" si="255"/>
        <v>511</v>
      </c>
      <c r="B521" s="98" t="s">
        <v>896</v>
      </c>
      <c r="C521" s="99" t="s">
        <v>764</v>
      </c>
      <c r="D521" s="99" t="s">
        <v>423</v>
      </c>
      <c r="E521" s="98" t="s">
        <v>226</v>
      </c>
      <c r="F521" s="99"/>
      <c r="G521" s="98" t="s">
        <v>227</v>
      </c>
      <c r="H521" s="100">
        <f>H522</f>
        <v>1736</v>
      </c>
      <c r="I521" s="100">
        <f>I522</f>
        <v>1736</v>
      </c>
      <c r="J521" s="100">
        <f>J522</f>
        <v>1736</v>
      </c>
      <c r="K521" s="35"/>
      <c r="L521" s="35"/>
      <c r="M521" s="36"/>
      <c r="N521" s="38"/>
      <c r="Q521" s="76">
        <f t="shared" si="284"/>
        <v>5208</v>
      </c>
      <c r="R521" s="80">
        <f t="shared" si="285"/>
        <v>0</v>
      </c>
      <c r="S521" s="81"/>
      <c r="T521" s="81"/>
      <c r="U521" s="81"/>
    </row>
    <row r="522" spans="1:21" ht="45" outlineLevel="5" x14ac:dyDescent="0.25">
      <c r="A522" s="101">
        <f t="shared" si="255"/>
        <v>512</v>
      </c>
      <c r="B522" s="98" t="s">
        <v>897</v>
      </c>
      <c r="C522" s="99" t="s">
        <v>764</v>
      </c>
      <c r="D522" s="99" t="s">
        <v>476</v>
      </c>
      <c r="E522" s="98" t="s">
        <v>226</v>
      </c>
      <c r="F522" s="99"/>
      <c r="G522" s="98" t="s">
        <v>227</v>
      </c>
      <c r="H522" s="100">
        <f>SUM(K522:N522)</f>
        <v>1736</v>
      </c>
      <c r="I522" s="106">
        <v>1736</v>
      </c>
      <c r="J522" s="106">
        <v>1736</v>
      </c>
      <c r="K522" s="35"/>
      <c r="L522" s="35"/>
      <c r="M522" s="36"/>
      <c r="N522" s="38">
        <v>1736</v>
      </c>
      <c r="O522" s="36">
        <v>31100</v>
      </c>
      <c r="P522" s="36">
        <v>31100</v>
      </c>
      <c r="Q522" s="76">
        <f t="shared" si="284"/>
        <v>5208</v>
      </c>
      <c r="R522" s="80">
        <f t="shared" si="285"/>
        <v>0</v>
      </c>
      <c r="S522" s="81"/>
      <c r="T522" s="81"/>
      <c r="U522" s="81"/>
    </row>
    <row r="523" spans="1:21" ht="15" outlineLevel="5" x14ac:dyDescent="0.25">
      <c r="A523" s="101">
        <f t="shared" si="255"/>
        <v>513</v>
      </c>
      <c r="B523" s="98" t="s">
        <v>18</v>
      </c>
      <c r="C523" s="99" t="s">
        <v>764</v>
      </c>
      <c r="D523" s="99" t="s">
        <v>476</v>
      </c>
      <c r="E523" s="98"/>
      <c r="F523" s="99" t="s">
        <v>19</v>
      </c>
      <c r="G523" s="98"/>
      <c r="H523" s="100">
        <f>H522</f>
        <v>1736</v>
      </c>
      <c r="I523" s="100">
        <f t="shared" ref="I523:J523" si="288">I522</f>
        <v>1736</v>
      </c>
      <c r="J523" s="100">
        <f t="shared" si="288"/>
        <v>1736</v>
      </c>
      <c r="K523" s="35"/>
      <c r="L523" s="35"/>
      <c r="M523" s="36"/>
      <c r="N523" s="38"/>
      <c r="Q523" s="76">
        <f t="shared" si="284"/>
        <v>5208</v>
      </c>
      <c r="R523" s="80">
        <f t="shared" si="285"/>
        <v>0</v>
      </c>
      <c r="S523" s="81"/>
      <c r="T523" s="81"/>
      <c r="U523" s="81"/>
    </row>
    <row r="524" spans="1:21" ht="75" outlineLevel="5" x14ac:dyDescent="0.25">
      <c r="A524" s="101">
        <f t="shared" si="255"/>
        <v>514</v>
      </c>
      <c r="B524" s="98" t="s">
        <v>24</v>
      </c>
      <c r="C524" s="99" t="s">
        <v>764</v>
      </c>
      <c r="D524" s="99" t="s">
        <v>476</v>
      </c>
      <c r="E524" s="98"/>
      <c r="F524" s="99" t="s">
        <v>25</v>
      </c>
      <c r="G524" s="98"/>
      <c r="H524" s="100">
        <f>H522</f>
        <v>1736</v>
      </c>
      <c r="I524" s="100">
        <f t="shared" ref="I524:J524" si="289">I522</f>
        <v>1736</v>
      </c>
      <c r="J524" s="100">
        <f t="shared" si="289"/>
        <v>1736</v>
      </c>
      <c r="K524" s="35"/>
      <c r="L524" s="35"/>
      <c r="M524" s="36"/>
      <c r="N524" s="38"/>
      <c r="Q524" s="76">
        <f t="shared" si="284"/>
        <v>5208</v>
      </c>
      <c r="R524" s="80">
        <f t="shared" si="285"/>
        <v>0</v>
      </c>
      <c r="S524" s="81"/>
      <c r="T524" s="81"/>
      <c r="U524" s="81"/>
    </row>
    <row r="525" spans="1:21" ht="105" outlineLevel="6" x14ac:dyDescent="0.25">
      <c r="A525" s="101">
        <f t="shared" ref="A525:A585" si="290">A524+1</f>
        <v>515</v>
      </c>
      <c r="B525" s="102" t="s">
        <v>956</v>
      </c>
      <c r="C525" s="99" t="s">
        <v>765</v>
      </c>
      <c r="D525" s="99" t="s">
        <v>224</v>
      </c>
      <c r="E525" s="98" t="s">
        <v>226</v>
      </c>
      <c r="F525" s="99"/>
      <c r="G525" s="98" t="s">
        <v>227</v>
      </c>
      <c r="H525" s="100">
        <f>H527+H531</f>
        <v>467700</v>
      </c>
      <c r="I525" s="100">
        <f>I527+I531</f>
        <v>467700</v>
      </c>
      <c r="J525" s="100">
        <f>J527+J531</f>
        <v>467700</v>
      </c>
      <c r="K525" s="39"/>
      <c r="L525" s="39"/>
      <c r="M525" s="36"/>
      <c r="N525" s="37"/>
      <c r="Q525" s="76">
        <f t="shared" si="284"/>
        <v>1403100</v>
      </c>
      <c r="R525" s="80">
        <f t="shared" si="285"/>
        <v>0</v>
      </c>
      <c r="S525" s="81"/>
      <c r="T525" s="81"/>
      <c r="U525" s="81"/>
    </row>
    <row r="526" spans="1:21" ht="90" outlineLevel="6" x14ac:dyDescent="0.25">
      <c r="A526" s="101">
        <f t="shared" si="290"/>
        <v>516</v>
      </c>
      <c r="B526" s="98" t="s">
        <v>894</v>
      </c>
      <c r="C526" s="99" t="s">
        <v>765</v>
      </c>
      <c r="D526" s="99" t="s">
        <v>299</v>
      </c>
      <c r="E526" s="98" t="s">
        <v>226</v>
      </c>
      <c r="F526" s="99"/>
      <c r="G526" s="98" t="s">
        <v>227</v>
      </c>
      <c r="H526" s="100">
        <f>H527</f>
        <v>416937</v>
      </c>
      <c r="I526" s="100">
        <f>I527</f>
        <v>416937</v>
      </c>
      <c r="J526" s="100">
        <f>J527</f>
        <v>416937</v>
      </c>
      <c r="K526" s="39"/>
      <c r="L526" s="39"/>
      <c r="M526" s="36"/>
      <c r="N526" s="37"/>
      <c r="Q526" s="76">
        <f t="shared" si="284"/>
        <v>1250811</v>
      </c>
      <c r="R526" s="80">
        <f t="shared" si="285"/>
        <v>0</v>
      </c>
      <c r="S526" s="81"/>
      <c r="T526" s="81"/>
      <c r="U526" s="81"/>
    </row>
    <row r="527" spans="1:21" ht="30" outlineLevel="7" x14ac:dyDescent="0.25">
      <c r="A527" s="101">
        <f t="shared" si="290"/>
        <v>517</v>
      </c>
      <c r="B527" s="98" t="s">
        <v>895</v>
      </c>
      <c r="C527" s="99" t="s">
        <v>765</v>
      </c>
      <c r="D527" s="99" t="s">
        <v>324</v>
      </c>
      <c r="E527" s="98" t="s">
        <v>226</v>
      </c>
      <c r="F527" s="99"/>
      <c r="G527" s="98" t="s">
        <v>227</v>
      </c>
      <c r="H527" s="100">
        <f>SUM(K527:N527)</f>
        <v>416937</v>
      </c>
      <c r="I527" s="107">
        <v>416937</v>
      </c>
      <c r="J527" s="106">
        <v>416937</v>
      </c>
      <c r="K527" s="35"/>
      <c r="L527" s="35"/>
      <c r="M527" s="36"/>
      <c r="N527" s="38">
        <v>416937</v>
      </c>
      <c r="Q527" s="76">
        <f t="shared" si="284"/>
        <v>1250811</v>
      </c>
      <c r="R527" s="80">
        <f t="shared" si="285"/>
        <v>0</v>
      </c>
      <c r="S527" s="81"/>
      <c r="T527" s="81"/>
      <c r="U527" s="81"/>
    </row>
    <row r="528" spans="1:21" ht="15" outlineLevel="7" x14ac:dyDescent="0.25">
      <c r="A528" s="101">
        <f t="shared" si="290"/>
        <v>518</v>
      </c>
      <c r="B528" s="98" t="s">
        <v>18</v>
      </c>
      <c r="C528" s="99" t="s">
        <v>765</v>
      </c>
      <c r="D528" s="99" t="s">
        <v>324</v>
      </c>
      <c r="E528" s="98"/>
      <c r="F528" s="99" t="s">
        <v>19</v>
      </c>
      <c r="G528" s="98"/>
      <c r="H528" s="100">
        <f>H527</f>
        <v>416937</v>
      </c>
      <c r="I528" s="100">
        <f t="shared" ref="I528:J528" si="291">I527</f>
        <v>416937</v>
      </c>
      <c r="J528" s="100">
        <f t="shared" si="291"/>
        <v>416937</v>
      </c>
      <c r="K528" s="35"/>
      <c r="L528" s="35"/>
      <c r="M528" s="36"/>
      <c r="N528" s="38"/>
      <c r="Q528" s="76">
        <f t="shared" si="284"/>
        <v>1250811</v>
      </c>
      <c r="R528" s="80">
        <f t="shared" si="285"/>
        <v>0</v>
      </c>
      <c r="S528" s="81"/>
      <c r="T528" s="81"/>
      <c r="U528" s="81"/>
    </row>
    <row r="529" spans="1:21" ht="75" outlineLevel="7" x14ac:dyDescent="0.25">
      <c r="A529" s="101">
        <f t="shared" si="290"/>
        <v>519</v>
      </c>
      <c r="B529" s="98" t="s">
        <v>24</v>
      </c>
      <c r="C529" s="99" t="s">
        <v>765</v>
      </c>
      <c r="D529" s="99" t="s">
        <v>324</v>
      </c>
      <c r="E529" s="98"/>
      <c r="F529" s="99" t="s">
        <v>25</v>
      </c>
      <c r="G529" s="98"/>
      <c r="H529" s="100">
        <f>H527</f>
        <v>416937</v>
      </c>
      <c r="I529" s="100">
        <f t="shared" ref="I529:J529" si="292">I527</f>
        <v>416937</v>
      </c>
      <c r="J529" s="100">
        <f t="shared" si="292"/>
        <v>416937</v>
      </c>
      <c r="K529" s="35"/>
      <c r="L529" s="35"/>
      <c r="M529" s="36"/>
      <c r="N529" s="38"/>
      <c r="Q529" s="76">
        <f t="shared" si="284"/>
        <v>1250811</v>
      </c>
      <c r="R529" s="80">
        <f t="shared" si="285"/>
        <v>0</v>
      </c>
      <c r="S529" s="81"/>
      <c r="T529" s="81"/>
      <c r="U529" s="81"/>
    </row>
    <row r="530" spans="1:21" ht="45" outlineLevel="4" x14ac:dyDescent="0.25">
      <c r="A530" s="101">
        <f t="shared" si="290"/>
        <v>520</v>
      </c>
      <c r="B530" s="98" t="s">
        <v>896</v>
      </c>
      <c r="C530" s="99" t="s">
        <v>765</v>
      </c>
      <c r="D530" s="99" t="s">
        <v>423</v>
      </c>
      <c r="E530" s="98" t="s">
        <v>226</v>
      </c>
      <c r="F530" s="99"/>
      <c r="G530" s="98" t="s">
        <v>227</v>
      </c>
      <c r="H530" s="100">
        <f>H531</f>
        <v>50763</v>
      </c>
      <c r="I530" s="100">
        <f>I531</f>
        <v>50763</v>
      </c>
      <c r="J530" s="100">
        <f>J531</f>
        <v>50763</v>
      </c>
      <c r="K530" s="35"/>
      <c r="L530" s="35"/>
      <c r="M530" s="36"/>
      <c r="N530" s="38"/>
      <c r="Q530" s="76">
        <f t="shared" si="284"/>
        <v>152289</v>
      </c>
      <c r="R530" s="80">
        <f t="shared" si="285"/>
        <v>0</v>
      </c>
      <c r="S530" s="81"/>
      <c r="T530" s="81"/>
      <c r="U530" s="81"/>
    </row>
    <row r="531" spans="1:21" ht="45" outlineLevel="5" x14ac:dyDescent="0.25">
      <c r="A531" s="101">
        <f t="shared" si="290"/>
        <v>521</v>
      </c>
      <c r="B531" s="98" t="s">
        <v>897</v>
      </c>
      <c r="C531" s="99" t="s">
        <v>765</v>
      </c>
      <c r="D531" s="99" t="s">
        <v>476</v>
      </c>
      <c r="E531" s="98" t="s">
        <v>226</v>
      </c>
      <c r="F531" s="99"/>
      <c r="G531" s="98" t="s">
        <v>227</v>
      </c>
      <c r="H531" s="100">
        <f>SUM(K531:N531)</f>
        <v>50763</v>
      </c>
      <c r="I531" s="106">
        <v>50763</v>
      </c>
      <c r="J531" s="106">
        <v>50763</v>
      </c>
      <c r="K531" s="35"/>
      <c r="L531" s="35"/>
      <c r="M531" s="36"/>
      <c r="N531" s="38">
        <v>50763</v>
      </c>
      <c r="O531" s="36">
        <v>467700</v>
      </c>
      <c r="P531" s="36">
        <v>467700</v>
      </c>
      <c r="Q531" s="76">
        <f t="shared" si="284"/>
        <v>152289</v>
      </c>
      <c r="R531" s="80">
        <f t="shared" si="285"/>
        <v>0</v>
      </c>
      <c r="S531" s="81"/>
      <c r="T531" s="81"/>
      <c r="U531" s="81"/>
    </row>
    <row r="532" spans="1:21" ht="15" outlineLevel="5" x14ac:dyDescent="0.25">
      <c r="A532" s="101">
        <f t="shared" si="290"/>
        <v>522</v>
      </c>
      <c r="B532" s="98" t="s">
        <v>18</v>
      </c>
      <c r="C532" s="99" t="s">
        <v>765</v>
      </c>
      <c r="D532" s="99" t="s">
        <v>476</v>
      </c>
      <c r="E532" s="98"/>
      <c r="F532" s="99" t="s">
        <v>19</v>
      </c>
      <c r="G532" s="98"/>
      <c r="H532" s="100">
        <f>H531</f>
        <v>50763</v>
      </c>
      <c r="I532" s="100">
        <f t="shared" ref="I532:J532" si="293">I531</f>
        <v>50763</v>
      </c>
      <c r="J532" s="100">
        <f t="shared" si="293"/>
        <v>50763</v>
      </c>
      <c r="K532" s="35"/>
      <c r="L532" s="35"/>
      <c r="M532" s="36"/>
      <c r="N532" s="38"/>
      <c r="Q532" s="76">
        <f t="shared" si="284"/>
        <v>152289</v>
      </c>
      <c r="R532" s="80">
        <f t="shared" si="285"/>
        <v>0</v>
      </c>
      <c r="S532" s="81"/>
      <c r="T532" s="81"/>
      <c r="U532" s="81"/>
    </row>
    <row r="533" spans="1:21" ht="75" outlineLevel="5" x14ac:dyDescent="0.25">
      <c r="A533" s="101">
        <f t="shared" si="290"/>
        <v>523</v>
      </c>
      <c r="B533" s="98" t="s">
        <v>24</v>
      </c>
      <c r="C533" s="99" t="s">
        <v>765</v>
      </c>
      <c r="D533" s="99" t="s">
        <v>476</v>
      </c>
      <c r="E533" s="98"/>
      <c r="F533" s="99" t="s">
        <v>25</v>
      </c>
      <c r="G533" s="98"/>
      <c r="H533" s="100">
        <f>H531</f>
        <v>50763</v>
      </c>
      <c r="I533" s="100">
        <f t="shared" ref="I533:J533" si="294">I531</f>
        <v>50763</v>
      </c>
      <c r="J533" s="100">
        <f t="shared" si="294"/>
        <v>50763</v>
      </c>
      <c r="K533" s="35"/>
      <c r="L533" s="35"/>
      <c r="M533" s="36"/>
      <c r="N533" s="38"/>
      <c r="Q533" s="76">
        <f t="shared" si="284"/>
        <v>152289</v>
      </c>
      <c r="R533" s="80">
        <f t="shared" si="285"/>
        <v>0</v>
      </c>
      <c r="S533" s="81"/>
      <c r="T533" s="81"/>
      <c r="U533" s="81"/>
    </row>
    <row r="534" spans="1:21" ht="45" outlineLevel="6" x14ac:dyDescent="0.25">
      <c r="A534" s="101">
        <f t="shared" si="290"/>
        <v>524</v>
      </c>
      <c r="B534" s="98" t="s">
        <v>760</v>
      </c>
      <c r="C534" s="99" t="s">
        <v>763</v>
      </c>
      <c r="D534" s="99"/>
      <c r="E534" s="98" t="s">
        <v>226</v>
      </c>
      <c r="F534" s="99"/>
      <c r="G534" s="98" t="s">
        <v>338</v>
      </c>
      <c r="H534" s="100">
        <f>H536</f>
        <v>982800</v>
      </c>
      <c r="I534" s="105">
        <f>I536</f>
        <v>982800</v>
      </c>
      <c r="J534" s="105">
        <f>J536</f>
        <v>982800</v>
      </c>
      <c r="K534" s="35"/>
      <c r="L534" s="35"/>
      <c r="M534" s="36"/>
      <c r="N534" s="37"/>
      <c r="Q534" s="76">
        <f t="shared" si="284"/>
        <v>2948400</v>
      </c>
      <c r="R534" s="80">
        <f t="shared" si="285"/>
        <v>0</v>
      </c>
      <c r="S534" s="81"/>
      <c r="T534" s="81"/>
      <c r="U534" s="81"/>
    </row>
    <row r="535" spans="1:21" ht="90" outlineLevel="6" x14ac:dyDescent="0.25">
      <c r="A535" s="101">
        <f t="shared" si="290"/>
        <v>525</v>
      </c>
      <c r="B535" s="98" t="s">
        <v>894</v>
      </c>
      <c r="C535" s="99" t="s">
        <v>763</v>
      </c>
      <c r="D535" s="99" t="s">
        <v>299</v>
      </c>
      <c r="E535" s="98" t="s">
        <v>226</v>
      </c>
      <c r="F535" s="99"/>
      <c r="G535" s="98" t="s">
        <v>338</v>
      </c>
      <c r="H535" s="100">
        <f>H536</f>
        <v>982800</v>
      </c>
      <c r="I535" s="100">
        <f>I536</f>
        <v>982800</v>
      </c>
      <c r="J535" s="100">
        <f>J536</f>
        <v>982800</v>
      </c>
      <c r="K535" s="35"/>
      <c r="L535" s="35"/>
      <c r="M535" s="36"/>
      <c r="N535" s="37"/>
      <c r="Q535" s="76">
        <f t="shared" si="284"/>
        <v>2948400</v>
      </c>
      <c r="R535" s="80">
        <f t="shared" si="285"/>
        <v>0</v>
      </c>
      <c r="S535" s="81"/>
      <c r="T535" s="81"/>
      <c r="U535" s="81"/>
    </row>
    <row r="536" spans="1:21" ht="30" outlineLevel="7" x14ac:dyDescent="0.25">
      <c r="A536" s="101">
        <f t="shared" si="290"/>
        <v>526</v>
      </c>
      <c r="B536" s="98" t="s">
        <v>895</v>
      </c>
      <c r="C536" s="99" t="s">
        <v>763</v>
      </c>
      <c r="D536" s="99" t="s">
        <v>324</v>
      </c>
      <c r="E536" s="98" t="s">
        <v>226</v>
      </c>
      <c r="F536" s="99"/>
      <c r="G536" s="98" t="s">
        <v>338</v>
      </c>
      <c r="H536" s="100">
        <f>SUM(K536:N536)</f>
        <v>982800</v>
      </c>
      <c r="I536" s="107">
        <v>982800</v>
      </c>
      <c r="J536" s="106">
        <v>982800</v>
      </c>
      <c r="K536" s="35">
        <v>982800</v>
      </c>
      <c r="L536" s="35"/>
      <c r="M536" s="36"/>
      <c r="N536" s="38"/>
      <c r="Q536" s="76">
        <f t="shared" si="284"/>
        <v>2948400</v>
      </c>
      <c r="R536" s="80">
        <f t="shared" si="285"/>
        <v>0</v>
      </c>
      <c r="S536" s="81"/>
      <c r="T536" s="81"/>
      <c r="U536" s="81"/>
    </row>
    <row r="537" spans="1:21" ht="15" outlineLevel="7" x14ac:dyDescent="0.25">
      <c r="A537" s="101">
        <f t="shared" si="290"/>
        <v>527</v>
      </c>
      <c r="B537" s="98" t="s">
        <v>18</v>
      </c>
      <c r="C537" s="99" t="s">
        <v>763</v>
      </c>
      <c r="D537" s="99" t="s">
        <v>324</v>
      </c>
      <c r="E537" s="98"/>
      <c r="F537" s="99" t="s">
        <v>19</v>
      </c>
      <c r="G537" s="98"/>
      <c r="H537" s="100">
        <f>H536</f>
        <v>982800</v>
      </c>
      <c r="I537" s="100">
        <f t="shared" ref="I537:J537" si="295">I536</f>
        <v>982800</v>
      </c>
      <c r="J537" s="100">
        <f t="shared" si="295"/>
        <v>982800</v>
      </c>
      <c r="K537" s="35"/>
      <c r="L537" s="35"/>
      <c r="M537" s="36"/>
      <c r="N537" s="38"/>
      <c r="Q537" s="76">
        <f t="shared" si="284"/>
        <v>2948400</v>
      </c>
      <c r="R537" s="80">
        <f t="shared" si="285"/>
        <v>0</v>
      </c>
      <c r="S537" s="81"/>
      <c r="T537" s="81"/>
      <c r="U537" s="81"/>
    </row>
    <row r="538" spans="1:21" ht="45" outlineLevel="7" x14ac:dyDescent="0.25">
      <c r="A538" s="101">
        <f t="shared" si="290"/>
        <v>528</v>
      </c>
      <c r="B538" s="98" t="s">
        <v>20</v>
      </c>
      <c r="C538" s="99" t="s">
        <v>763</v>
      </c>
      <c r="D538" s="99" t="s">
        <v>324</v>
      </c>
      <c r="E538" s="98"/>
      <c r="F538" s="99" t="s">
        <v>21</v>
      </c>
      <c r="G538" s="98"/>
      <c r="H538" s="100">
        <f>H536</f>
        <v>982800</v>
      </c>
      <c r="I538" s="100">
        <f t="shared" ref="I538:J538" si="296">I536</f>
        <v>982800</v>
      </c>
      <c r="J538" s="100">
        <f t="shared" si="296"/>
        <v>982800</v>
      </c>
      <c r="K538" s="35"/>
      <c r="L538" s="35"/>
      <c r="M538" s="36"/>
      <c r="N538" s="38"/>
      <c r="Q538" s="76">
        <f t="shared" si="284"/>
        <v>2948400</v>
      </c>
      <c r="R538" s="80">
        <f t="shared" si="285"/>
        <v>0</v>
      </c>
      <c r="S538" s="81"/>
      <c r="T538" s="81"/>
      <c r="U538" s="81"/>
    </row>
    <row r="539" spans="1:21" ht="60" outlineLevel="4" x14ac:dyDescent="0.25">
      <c r="A539" s="101">
        <f t="shared" si="290"/>
        <v>529</v>
      </c>
      <c r="B539" s="98" t="s">
        <v>232</v>
      </c>
      <c r="C539" s="99" t="s">
        <v>766</v>
      </c>
      <c r="D539" s="99" t="s">
        <v>224</v>
      </c>
      <c r="E539" s="98" t="s">
        <v>226</v>
      </c>
      <c r="F539" s="99"/>
      <c r="G539" s="98" t="s">
        <v>227</v>
      </c>
      <c r="H539" s="100">
        <f>H541+H545+H549</f>
        <v>14128400</v>
      </c>
      <c r="I539" s="100">
        <f>I541+I545+I549</f>
        <v>14128400</v>
      </c>
      <c r="J539" s="100">
        <f>J541+J545+J549</f>
        <v>14128400</v>
      </c>
      <c r="K539" s="39"/>
      <c r="L539" s="39"/>
      <c r="M539" s="36"/>
      <c r="N539" s="37"/>
      <c r="Q539" s="76">
        <f t="shared" si="284"/>
        <v>42385200</v>
      </c>
      <c r="R539" s="80">
        <f t="shared" si="285"/>
        <v>0</v>
      </c>
      <c r="S539" s="81"/>
      <c r="T539" s="81"/>
      <c r="U539" s="81"/>
    </row>
    <row r="540" spans="1:21" ht="90" outlineLevel="5" x14ac:dyDescent="0.25">
      <c r="A540" s="101">
        <f t="shared" si="290"/>
        <v>530</v>
      </c>
      <c r="B540" s="98" t="s">
        <v>894</v>
      </c>
      <c r="C540" s="99" t="s">
        <v>766</v>
      </c>
      <c r="D540" s="99" t="s">
        <v>299</v>
      </c>
      <c r="E540" s="98" t="s">
        <v>226</v>
      </c>
      <c r="F540" s="99"/>
      <c r="G540" s="98" t="s">
        <v>227</v>
      </c>
      <c r="H540" s="100">
        <f>H541</f>
        <v>10951400</v>
      </c>
      <c r="I540" s="100">
        <f>I541</f>
        <v>10951400</v>
      </c>
      <c r="J540" s="100">
        <f>J541</f>
        <v>10951400</v>
      </c>
      <c r="K540" s="39"/>
      <c r="L540" s="39"/>
      <c r="M540" s="36"/>
      <c r="N540" s="37"/>
      <c r="Q540" s="76">
        <f t="shared" si="284"/>
        <v>32854200</v>
      </c>
      <c r="R540" s="80">
        <f t="shared" si="285"/>
        <v>0</v>
      </c>
      <c r="S540" s="81"/>
      <c r="T540" s="81"/>
      <c r="U540" s="81"/>
    </row>
    <row r="541" spans="1:21" ht="30" outlineLevel="6" x14ac:dyDescent="0.25">
      <c r="A541" s="101">
        <f t="shared" si="290"/>
        <v>531</v>
      </c>
      <c r="B541" s="98" t="s">
        <v>895</v>
      </c>
      <c r="C541" s="99" t="s">
        <v>766</v>
      </c>
      <c r="D541" s="99" t="s">
        <v>324</v>
      </c>
      <c r="E541" s="98" t="s">
        <v>226</v>
      </c>
      <c r="F541" s="99"/>
      <c r="G541" s="98" t="s">
        <v>227</v>
      </c>
      <c r="H541" s="100">
        <f>SUM(K541:N541)</f>
        <v>10951400</v>
      </c>
      <c r="I541" s="106">
        <v>10951400</v>
      </c>
      <c r="J541" s="106">
        <v>10951400</v>
      </c>
      <c r="K541" s="35">
        <v>10951400</v>
      </c>
      <c r="L541" s="35"/>
      <c r="M541" s="36"/>
      <c r="N541" s="38"/>
      <c r="Q541" s="76">
        <f t="shared" si="284"/>
        <v>32854200</v>
      </c>
      <c r="R541" s="80">
        <f t="shared" si="285"/>
        <v>0</v>
      </c>
      <c r="S541" s="81"/>
      <c r="T541" s="81"/>
      <c r="U541" s="81"/>
    </row>
    <row r="542" spans="1:21" ht="15" outlineLevel="6" x14ac:dyDescent="0.25">
      <c r="A542" s="101">
        <f t="shared" si="290"/>
        <v>532</v>
      </c>
      <c r="B542" s="98" t="s">
        <v>18</v>
      </c>
      <c r="C542" s="99" t="s">
        <v>766</v>
      </c>
      <c r="D542" s="99" t="s">
        <v>324</v>
      </c>
      <c r="E542" s="98"/>
      <c r="F542" s="99" t="s">
        <v>19</v>
      </c>
      <c r="G542" s="98"/>
      <c r="H542" s="100">
        <f>H541</f>
        <v>10951400</v>
      </c>
      <c r="I542" s="100">
        <f t="shared" ref="I542:J542" si="297">I541</f>
        <v>10951400</v>
      </c>
      <c r="J542" s="100">
        <f t="shared" si="297"/>
        <v>10951400</v>
      </c>
      <c r="K542" s="35"/>
      <c r="L542" s="35"/>
      <c r="M542" s="36"/>
      <c r="N542" s="38"/>
      <c r="Q542" s="76">
        <f t="shared" si="284"/>
        <v>32854200</v>
      </c>
      <c r="R542" s="80">
        <f t="shared" si="285"/>
        <v>0</v>
      </c>
      <c r="S542" s="81"/>
      <c r="T542" s="81"/>
      <c r="U542" s="81"/>
    </row>
    <row r="543" spans="1:21" ht="75" outlineLevel="6" x14ac:dyDescent="0.25">
      <c r="A543" s="101">
        <f t="shared" si="290"/>
        <v>533</v>
      </c>
      <c r="B543" s="98" t="s">
        <v>24</v>
      </c>
      <c r="C543" s="99" t="s">
        <v>766</v>
      </c>
      <c r="D543" s="99" t="s">
        <v>324</v>
      </c>
      <c r="E543" s="98"/>
      <c r="F543" s="99" t="s">
        <v>25</v>
      </c>
      <c r="G543" s="98"/>
      <c r="H543" s="100">
        <f>H541</f>
        <v>10951400</v>
      </c>
      <c r="I543" s="100">
        <f t="shared" ref="I543:J543" si="298">I541</f>
        <v>10951400</v>
      </c>
      <c r="J543" s="100">
        <f t="shared" si="298"/>
        <v>10951400</v>
      </c>
      <c r="K543" s="35"/>
      <c r="L543" s="35"/>
      <c r="M543" s="36"/>
      <c r="N543" s="38"/>
      <c r="Q543" s="76">
        <f t="shared" si="284"/>
        <v>32854200</v>
      </c>
      <c r="R543" s="80">
        <f t="shared" si="285"/>
        <v>0</v>
      </c>
      <c r="S543" s="81"/>
      <c r="T543" s="81"/>
      <c r="U543" s="81"/>
    </row>
    <row r="544" spans="1:21" ht="45" outlineLevel="6" x14ac:dyDescent="0.25">
      <c r="A544" s="101">
        <f t="shared" si="290"/>
        <v>534</v>
      </c>
      <c r="B544" s="98" t="s">
        <v>896</v>
      </c>
      <c r="C544" s="99" t="s">
        <v>766</v>
      </c>
      <c r="D544" s="99" t="s">
        <v>423</v>
      </c>
      <c r="E544" s="98" t="s">
        <v>226</v>
      </c>
      <c r="F544" s="99"/>
      <c r="G544" s="98" t="s">
        <v>227</v>
      </c>
      <c r="H544" s="100">
        <f>H545</f>
        <v>3145000</v>
      </c>
      <c r="I544" s="100">
        <f>I545</f>
        <v>3145000</v>
      </c>
      <c r="J544" s="100">
        <f>J545</f>
        <v>3145000</v>
      </c>
      <c r="K544" s="35"/>
      <c r="L544" s="35"/>
      <c r="M544" s="36"/>
      <c r="N544" s="38"/>
      <c r="Q544" s="76">
        <f t="shared" si="284"/>
        <v>9435000</v>
      </c>
      <c r="R544" s="80">
        <f t="shared" si="285"/>
        <v>0</v>
      </c>
      <c r="S544" s="81"/>
      <c r="T544" s="81"/>
      <c r="U544" s="81"/>
    </row>
    <row r="545" spans="1:21" ht="45" outlineLevel="7" x14ac:dyDescent="0.25">
      <c r="A545" s="101">
        <f t="shared" si="290"/>
        <v>535</v>
      </c>
      <c r="B545" s="98" t="s">
        <v>897</v>
      </c>
      <c r="C545" s="99" t="s">
        <v>766</v>
      </c>
      <c r="D545" s="99" t="s">
        <v>476</v>
      </c>
      <c r="E545" s="98" t="s">
        <v>226</v>
      </c>
      <c r="F545" s="99"/>
      <c r="G545" s="98" t="s">
        <v>227</v>
      </c>
      <c r="H545" s="100">
        <f>SUM(K545:N545)</f>
        <v>3145000</v>
      </c>
      <c r="I545" s="107">
        <v>3145000</v>
      </c>
      <c r="J545" s="106">
        <v>3145000</v>
      </c>
      <c r="K545" s="35">
        <v>3145000</v>
      </c>
      <c r="L545" s="35"/>
      <c r="M545" s="36"/>
      <c r="N545" s="38"/>
      <c r="Q545" s="76">
        <f t="shared" si="284"/>
        <v>9435000</v>
      </c>
      <c r="R545" s="80">
        <f t="shared" si="285"/>
        <v>0</v>
      </c>
      <c r="S545" s="81"/>
      <c r="T545" s="81"/>
      <c r="U545" s="81"/>
    </row>
    <row r="546" spans="1:21" ht="15" outlineLevel="7" x14ac:dyDescent="0.25">
      <c r="A546" s="101">
        <f t="shared" si="290"/>
        <v>536</v>
      </c>
      <c r="B546" s="98" t="s">
        <v>18</v>
      </c>
      <c r="C546" s="99" t="s">
        <v>766</v>
      </c>
      <c r="D546" s="99" t="s">
        <v>476</v>
      </c>
      <c r="E546" s="98"/>
      <c r="F546" s="99" t="s">
        <v>19</v>
      </c>
      <c r="G546" s="98"/>
      <c r="H546" s="100">
        <f>H545</f>
        <v>3145000</v>
      </c>
      <c r="I546" s="100">
        <f t="shared" ref="I546:J546" si="299">I545</f>
        <v>3145000</v>
      </c>
      <c r="J546" s="100">
        <f t="shared" si="299"/>
        <v>3145000</v>
      </c>
      <c r="K546" s="35"/>
      <c r="L546" s="35"/>
      <c r="M546" s="36"/>
      <c r="N546" s="38"/>
      <c r="Q546" s="76">
        <f t="shared" si="284"/>
        <v>9435000</v>
      </c>
      <c r="R546" s="80">
        <f t="shared" si="285"/>
        <v>0</v>
      </c>
      <c r="S546" s="81"/>
      <c r="T546" s="81"/>
      <c r="U546" s="81"/>
    </row>
    <row r="547" spans="1:21" ht="75" outlineLevel="7" x14ac:dyDescent="0.25">
      <c r="A547" s="101">
        <f t="shared" si="290"/>
        <v>537</v>
      </c>
      <c r="B547" s="98" t="s">
        <v>24</v>
      </c>
      <c r="C547" s="99" t="s">
        <v>766</v>
      </c>
      <c r="D547" s="99" t="s">
        <v>476</v>
      </c>
      <c r="E547" s="98"/>
      <c r="F547" s="99" t="s">
        <v>25</v>
      </c>
      <c r="G547" s="98"/>
      <c r="H547" s="100">
        <f>H545</f>
        <v>3145000</v>
      </c>
      <c r="I547" s="100">
        <f t="shared" ref="I547:J547" si="300">I545</f>
        <v>3145000</v>
      </c>
      <c r="J547" s="100">
        <f t="shared" si="300"/>
        <v>3145000</v>
      </c>
      <c r="K547" s="35"/>
      <c r="L547" s="35"/>
      <c r="M547" s="36"/>
      <c r="N547" s="38"/>
      <c r="Q547" s="76">
        <f t="shared" si="284"/>
        <v>9435000</v>
      </c>
      <c r="R547" s="80">
        <f t="shared" si="285"/>
        <v>0</v>
      </c>
      <c r="S547" s="81"/>
      <c r="T547" s="81"/>
      <c r="U547" s="81"/>
    </row>
    <row r="548" spans="1:21" ht="15" outlineLevel="6" x14ac:dyDescent="0.25">
      <c r="A548" s="101">
        <f t="shared" si="290"/>
        <v>538</v>
      </c>
      <c r="B548" s="98" t="s">
        <v>899</v>
      </c>
      <c r="C548" s="99" t="s">
        <v>766</v>
      </c>
      <c r="D548" s="99" t="s">
        <v>900</v>
      </c>
      <c r="E548" s="98" t="s">
        <v>226</v>
      </c>
      <c r="F548" s="99"/>
      <c r="G548" s="98" t="s">
        <v>227</v>
      </c>
      <c r="H548" s="100">
        <f>H549</f>
        <v>32000</v>
      </c>
      <c r="I548" s="100">
        <f>I549</f>
        <v>32000</v>
      </c>
      <c r="J548" s="100">
        <f>J549</f>
        <v>32000</v>
      </c>
      <c r="K548" s="35"/>
      <c r="L548" s="35"/>
      <c r="M548" s="36"/>
      <c r="N548" s="38"/>
      <c r="Q548" s="76">
        <f t="shared" si="284"/>
        <v>96000</v>
      </c>
      <c r="R548" s="80">
        <f t="shared" si="285"/>
        <v>0</v>
      </c>
      <c r="S548" s="81"/>
      <c r="T548" s="81"/>
      <c r="U548" s="81"/>
    </row>
    <row r="549" spans="1:21" ht="15" outlineLevel="6" x14ac:dyDescent="0.25">
      <c r="A549" s="101">
        <f t="shared" si="290"/>
        <v>539</v>
      </c>
      <c r="B549" s="98" t="s">
        <v>901</v>
      </c>
      <c r="C549" s="99" t="s">
        <v>766</v>
      </c>
      <c r="D549" s="99" t="s">
        <v>902</v>
      </c>
      <c r="E549" s="98" t="s">
        <v>226</v>
      </c>
      <c r="F549" s="99"/>
      <c r="G549" s="98" t="s">
        <v>227</v>
      </c>
      <c r="H549" s="100">
        <f>SUM(K549:N549)</f>
        <v>32000</v>
      </c>
      <c r="I549" s="106">
        <v>32000</v>
      </c>
      <c r="J549" s="106">
        <v>32000</v>
      </c>
      <c r="K549" s="35">
        <v>32000</v>
      </c>
      <c r="L549" s="35"/>
      <c r="M549" s="36"/>
      <c r="N549" s="38"/>
      <c r="Q549" s="76">
        <f t="shared" si="284"/>
        <v>96000</v>
      </c>
      <c r="R549" s="80">
        <f t="shared" si="285"/>
        <v>0</v>
      </c>
      <c r="S549" s="81"/>
      <c r="T549" s="81"/>
      <c r="U549" s="81"/>
    </row>
    <row r="550" spans="1:21" ht="15" outlineLevel="6" x14ac:dyDescent="0.25">
      <c r="A550" s="101">
        <f t="shared" si="290"/>
        <v>540</v>
      </c>
      <c r="B550" s="98" t="s">
        <v>18</v>
      </c>
      <c r="C550" s="99" t="s">
        <v>766</v>
      </c>
      <c r="D550" s="99" t="s">
        <v>902</v>
      </c>
      <c r="E550" s="98"/>
      <c r="F550" s="99" t="s">
        <v>19</v>
      </c>
      <c r="G550" s="98"/>
      <c r="H550" s="100">
        <f>H549</f>
        <v>32000</v>
      </c>
      <c r="I550" s="100">
        <f t="shared" ref="I550:J550" si="301">I549</f>
        <v>32000</v>
      </c>
      <c r="J550" s="100">
        <f t="shared" si="301"/>
        <v>32000</v>
      </c>
      <c r="K550" s="35"/>
      <c r="L550" s="35"/>
      <c r="M550" s="36"/>
      <c r="N550" s="38"/>
      <c r="Q550" s="76">
        <f t="shared" si="284"/>
        <v>96000</v>
      </c>
      <c r="R550" s="80">
        <f t="shared" si="285"/>
        <v>0</v>
      </c>
      <c r="S550" s="81"/>
      <c r="T550" s="81"/>
      <c r="U550" s="81"/>
    </row>
    <row r="551" spans="1:21" ht="75" outlineLevel="6" x14ac:dyDescent="0.25">
      <c r="A551" s="101">
        <f t="shared" si="290"/>
        <v>541</v>
      </c>
      <c r="B551" s="98" t="s">
        <v>24</v>
      </c>
      <c r="C551" s="99" t="s">
        <v>766</v>
      </c>
      <c r="D551" s="99" t="s">
        <v>902</v>
      </c>
      <c r="E551" s="98"/>
      <c r="F551" s="99" t="s">
        <v>25</v>
      </c>
      <c r="G551" s="98"/>
      <c r="H551" s="100">
        <f>H549</f>
        <v>32000</v>
      </c>
      <c r="I551" s="100">
        <f t="shared" ref="I551:J551" si="302">I549</f>
        <v>32000</v>
      </c>
      <c r="J551" s="100">
        <f t="shared" si="302"/>
        <v>32000</v>
      </c>
      <c r="K551" s="35"/>
      <c r="L551" s="35"/>
      <c r="M551" s="36"/>
      <c r="N551" s="38"/>
      <c r="Q551" s="76">
        <f t="shared" si="284"/>
        <v>96000</v>
      </c>
      <c r="R551" s="80">
        <f t="shared" si="285"/>
        <v>0</v>
      </c>
      <c r="S551" s="81"/>
      <c r="T551" s="81"/>
      <c r="U551" s="81"/>
    </row>
    <row r="552" spans="1:21" ht="60" outlineLevel="7" x14ac:dyDescent="0.25">
      <c r="A552" s="101">
        <f t="shared" si="290"/>
        <v>542</v>
      </c>
      <c r="B552" s="98" t="s">
        <v>236</v>
      </c>
      <c r="C552" s="99" t="s">
        <v>878</v>
      </c>
      <c r="D552" s="99" t="s">
        <v>224</v>
      </c>
      <c r="E552" s="98" t="s">
        <v>226</v>
      </c>
      <c r="F552" s="99"/>
      <c r="G552" s="98" t="s">
        <v>43</v>
      </c>
      <c r="H552" s="100">
        <f>H554</f>
        <v>100000</v>
      </c>
      <c r="I552" s="108">
        <f>I554</f>
        <v>100000</v>
      </c>
      <c r="J552" s="105">
        <f>J554</f>
        <v>100000</v>
      </c>
      <c r="K552" s="35"/>
      <c r="L552" s="35"/>
      <c r="M552" s="36"/>
      <c r="N552" s="37"/>
      <c r="Q552" s="76">
        <f t="shared" si="284"/>
        <v>300000</v>
      </c>
      <c r="R552" s="80">
        <f t="shared" si="285"/>
        <v>0</v>
      </c>
      <c r="S552" s="81"/>
      <c r="T552" s="81"/>
      <c r="U552" s="81"/>
    </row>
    <row r="553" spans="1:21" ht="15" outlineLevel="4" x14ac:dyDescent="0.25">
      <c r="A553" s="101">
        <f t="shared" si="290"/>
        <v>543</v>
      </c>
      <c r="B553" s="98" t="s">
        <v>899</v>
      </c>
      <c r="C553" s="99" t="s">
        <v>878</v>
      </c>
      <c r="D553" s="99" t="s">
        <v>900</v>
      </c>
      <c r="E553" s="98" t="s">
        <v>226</v>
      </c>
      <c r="F553" s="99"/>
      <c r="G553" s="98" t="s">
        <v>43</v>
      </c>
      <c r="H553" s="100">
        <f>H554</f>
        <v>100000</v>
      </c>
      <c r="I553" s="100">
        <f>I554</f>
        <v>100000</v>
      </c>
      <c r="J553" s="100">
        <f>J554</f>
        <v>100000</v>
      </c>
      <c r="K553" s="35"/>
      <c r="L553" s="35"/>
      <c r="M553" s="36"/>
      <c r="N553" s="37"/>
      <c r="Q553" s="76">
        <f t="shared" si="284"/>
        <v>300000</v>
      </c>
      <c r="R553" s="80">
        <f t="shared" si="285"/>
        <v>0</v>
      </c>
      <c r="S553" s="81"/>
      <c r="T553" s="81"/>
      <c r="U553" s="81"/>
    </row>
    <row r="554" spans="1:21" ht="15" outlineLevel="5" x14ac:dyDescent="0.25">
      <c r="A554" s="101">
        <f t="shared" si="290"/>
        <v>544</v>
      </c>
      <c r="B554" s="98" t="s">
        <v>238</v>
      </c>
      <c r="C554" s="99" t="s">
        <v>878</v>
      </c>
      <c r="D554" s="99" t="s">
        <v>237</v>
      </c>
      <c r="E554" s="98" t="s">
        <v>226</v>
      </c>
      <c r="F554" s="99"/>
      <c r="G554" s="98" t="s">
        <v>43</v>
      </c>
      <c r="H554" s="100">
        <f>SUM(K554:N554)</f>
        <v>100000</v>
      </c>
      <c r="I554" s="106">
        <v>100000</v>
      </c>
      <c r="J554" s="106">
        <v>100000</v>
      </c>
      <c r="K554" s="35">
        <v>100000</v>
      </c>
      <c r="L554" s="35"/>
      <c r="M554" s="36"/>
      <c r="N554" s="38"/>
      <c r="Q554" s="76">
        <f t="shared" si="284"/>
        <v>300000</v>
      </c>
      <c r="R554" s="80">
        <f t="shared" si="285"/>
        <v>0</v>
      </c>
      <c r="S554" s="81"/>
      <c r="T554" s="81"/>
      <c r="U554" s="81"/>
    </row>
    <row r="555" spans="1:21" ht="15" outlineLevel="5" x14ac:dyDescent="0.25">
      <c r="A555" s="101">
        <f t="shared" si="290"/>
        <v>545</v>
      </c>
      <c r="B555" s="98" t="s">
        <v>18</v>
      </c>
      <c r="C555" s="99" t="s">
        <v>878</v>
      </c>
      <c r="D555" s="99" t="s">
        <v>237</v>
      </c>
      <c r="E555" s="98"/>
      <c r="F555" s="99" t="s">
        <v>19</v>
      </c>
      <c r="G555" s="98"/>
      <c r="H555" s="100">
        <f>H554</f>
        <v>100000</v>
      </c>
      <c r="I555" s="100">
        <f t="shared" ref="I555:J555" si="303">I554</f>
        <v>100000</v>
      </c>
      <c r="J555" s="100">
        <f t="shared" si="303"/>
        <v>100000</v>
      </c>
      <c r="K555" s="35"/>
      <c r="L555" s="35"/>
      <c r="M555" s="36"/>
      <c r="N555" s="38"/>
      <c r="Q555" s="76">
        <f t="shared" si="284"/>
        <v>300000</v>
      </c>
      <c r="R555" s="80">
        <f t="shared" si="285"/>
        <v>0</v>
      </c>
      <c r="S555" s="81"/>
      <c r="T555" s="81"/>
      <c r="U555" s="81"/>
    </row>
    <row r="556" spans="1:21" ht="15" outlineLevel="5" x14ac:dyDescent="0.25">
      <c r="A556" s="101">
        <f t="shared" si="290"/>
        <v>546</v>
      </c>
      <c r="B556" s="98" t="s">
        <v>35</v>
      </c>
      <c r="C556" s="99" t="s">
        <v>878</v>
      </c>
      <c r="D556" s="99" t="s">
        <v>237</v>
      </c>
      <c r="E556" s="98"/>
      <c r="F556" s="99" t="s">
        <v>36</v>
      </c>
      <c r="G556" s="98"/>
      <c r="H556" s="100">
        <f>H554</f>
        <v>100000</v>
      </c>
      <c r="I556" s="100">
        <f t="shared" ref="I556:J556" si="304">I554</f>
        <v>100000</v>
      </c>
      <c r="J556" s="100">
        <f t="shared" si="304"/>
        <v>100000</v>
      </c>
      <c r="K556" s="35"/>
      <c r="L556" s="35"/>
      <c r="M556" s="36"/>
      <c r="N556" s="38"/>
      <c r="Q556" s="76">
        <f t="shared" si="284"/>
        <v>300000</v>
      </c>
      <c r="R556" s="80">
        <f t="shared" si="285"/>
        <v>0</v>
      </c>
      <c r="S556" s="81"/>
      <c r="T556" s="81"/>
      <c r="U556" s="81"/>
    </row>
    <row r="557" spans="1:21" ht="60" outlineLevel="6" x14ac:dyDescent="0.25">
      <c r="A557" s="101">
        <f t="shared" si="290"/>
        <v>547</v>
      </c>
      <c r="B557" s="98" t="s">
        <v>255</v>
      </c>
      <c r="C557" s="99" t="s">
        <v>879</v>
      </c>
      <c r="D557" s="99" t="s">
        <v>224</v>
      </c>
      <c r="E557" s="98" t="s">
        <v>226</v>
      </c>
      <c r="F557" s="99"/>
      <c r="G557" s="98" t="s">
        <v>51</v>
      </c>
      <c r="H557" s="100">
        <f>H559</f>
        <v>333000</v>
      </c>
      <c r="I557" s="105">
        <f>I559</f>
        <v>333000</v>
      </c>
      <c r="J557" s="105">
        <f>J559</f>
        <v>333000</v>
      </c>
      <c r="K557" s="35"/>
      <c r="L557" s="35"/>
      <c r="M557" s="36"/>
      <c r="N557" s="37"/>
      <c r="Q557" s="76">
        <f t="shared" si="284"/>
        <v>999000</v>
      </c>
      <c r="R557" s="80">
        <f t="shared" si="285"/>
        <v>0</v>
      </c>
      <c r="S557" s="81"/>
      <c r="T557" s="81"/>
      <c r="U557" s="81"/>
    </row>
    <row r="558" spans="1:21" ht="45" outlineLevel="6" x14ac:dyDescent="0.25">
      <c r="A558" s="101">
        <f t="shared" si="290"/>
        <v>548</v>
      </c>
      <c r="B558" s="98" t="s">
        <v>896</v>
      </c>
      <c r="C558" s="99" t="s">
        <v>879</v>
      </c>
      <c r="D558" s="99" t="s">
        <v>423</v>
      </c>
      <c r="E558" s="98" t="s">
        <v>226</v>
      </c>
      <c r="F558" s="99"/>
      <c r="G558" s="98" t="s">
        <v>51</v>
      </c>
      <c r="H558" s="100">
        <f>H559</f>
        <v>333000</v>
      </c>
      <c r="I558" s="100">
        <f>I559</f>
        <v>333000</v>
      </c>
      <c r="J558" s="100">
        <f>J559</f>
        <v>333000</v>
      </c>
      <c r="K558" s="35"/>
      <c r="L558" s="35"/>
      <c r="M558" s="36"/>
      <c r="N558" s="37"/>
      <c r="Q558" s="76">
        <f t="shared" si="284"/>
        <v>999000</v>
      </c>
      <c r="R558" s="80">
        <f t="shared" si="285"/>
        <v>0</v>
      </c>
      <c r="S558" s="81"/>
      <c r="T558" s="81"/>
      <c r="U558" s="81"/>
    </row>
    <row r="559" spans="1:21" ht="45" outlineLevel="7" x14ac:dyDescent="0.25">
      <c r="A559" s="101">
        <f t="shared" si="290"/>
        <v>549</v>
      </c>
      <c r="B559" s="98" t="s">
        <v>897</v>
      </c>
      <c r="C559" s="99" t="s">
        <v>879</v>
      </c>
      <c r="D559" s="99" t="s">
        <v>476</v>
      </c>
      <c r="E559" s="98" t="s">
        <v>226</v>
      </c>
      <c r="F559" s="99"/>
      <c r="G559" s="98" t="s">
        <v>51</v>
      </c>
      <c r="H559" s="100">
        <f>SUM(K559:N559)</f>
        <v>333000</v>
      </c>
      <c r="I559" s="107">
        <v>333000</v>
      </c>
      <c r="J559" s="106">
        <v>333000</v>
      </c>
      <c r="K559" s="35">
        <v>333000</v>
      </c>
      <c r="L559" s="35"/>
      <c r="M559" s="36"/>
      <c r="N559" s="38"/>
      <c r="Q559" s="76">
        <f t="shared" si="284"/>
        <v>999000</v>
      </c>
      <c r="R559" s="80">
        <f t="shared" si="285"/>
        <v>0</v>
      </c>
      <c r="S559" s="81"/>
      <c r="T559" s="81"/>
      <c r="U559" s="81"/>
    </row>
    <row r="560" spans="1:21" ht="15" outlineLevel="7" x14ac:dyDescent="0.25">
      <c r="A560" s="101">
        <f t="shared" si="290"/>
        <v>550</v>
      </c>
      <c r="B560" s="98" t="s">
        <v>18</v>
      </c>
      <c r="C560" s="99" t="s">
        <v>879</v>
      </c>
      <c r="D560" s="99" t="s">
        <v>476</v>
      </c>
      <c r="E560" s="98"/>
      <c r="F560" s="99" t="s">
        <v>19</v>
      </c>
      <c r="G560" s="98"/>
      <c r="H560" s="100">
        <f>H559</f>
        <v>333000</v>
      </c>
      <c r="I560" s="100">
        <f t="shared" ref="I560:J560" si="305">I559</f>
        <v>333000</v>
      </c>
      <c r="J560" s="100">
        <f t="shared" si="305"/>
        <v>333000</v>
      </c>
      <c r="K560" s="35"/>
      <c r="L560" s="35"/>
      <c r="M560" s="36"/>
      <c r="N560" s="38"/>
      <c r="Q560" s="76">
        <f t="shared" si="284"/>
        <v>999000</v>
      </c>
      <c r="R560" s="80">
        <f t="shared" si="285"/>
        <v>0</v>
      </c>
      <c r="S560" s="81"/>
      <c r="T560" s="81"/>
      <c r="U560" s="81"/>
    </row>
    <row r="561" spans="1:21" ht="15" outlineLevel="7" x14ac:dyDescent="0.25">
      <c r="A561" s="101">
        <f t="shared" si="290"/>
        <v>551</v>
      </c>
      <c r="B561" s="98" t="s">
        <v>38</v>
      </c>
      <c r="C561" s="99" t="s">
        <v>879</v>
      </c>
      <c r="D561" s="99" t="s">
        <v>476</v>
      </c>
      <c r="E561" s="98"/>
      <c r="F561" s="99" t="s">
        <v>39</v>
      </c>
      <c r="G561" s="98"/>
      <c r="H561" s="100">
        <f>H559</f>
        <v>333000</v>
      </c>
      <c r="I561" s="100">
        <f t="shared" ref="I561:J561" si="306">I559</f>
        <v>333000</v>
      </c>
      <c r="J561" s="100">
        <f t="shared" si="306"/>
        <v>333000</v>
      </c>
      <c r="K561" s="35"/>
      <c r="L561" s="35"/>
      <c r="M561" s="36"/>
      <c r="N561" s="38"/>
      <c r="Q561" s="76">
        <f t="shared" si="284"/>
        <v>999000</v>
      </c>
      <c r="R561" s="80">
        <f t="shared" si="285"/>
        <v>0</v>
      </c>
      <c r="S561" s="81"/>
      <c r="T561" s="81"/>
      <c r="U561" s="81"/>
    </row>
    <row r="562" spans="1:21" ht="90" outlineLevel="6" x14ac:dyDescent="0.25">
      <c r="A562" s="101">
        <f t="shared" si="290"/>
        <v>552</v>
      </c>
      <c r="B562" s="98" t="s">
        <v>964</v>
      </c>
      <c r="C562" s="99" t="s">
        <v>767</v>
      </c>
      <c r="D562" s="99" t="s">
        <v>224</v>
      </c>
      <c r="E562" s="98" t="s">
        <v>226</v>
      </c>
      <c r="F562" s="99"/>
      <c r="G562" s="98" t="s">
        <v>227</v>
      </c>
      <c r="H562" s="100">
        <f>H564</f>
        <v>2944000</v>
      </c>
      <c r="I562" s="105">
        <f>I564</f>
        <v>2944000</v>
      </c>
      <c r="J562" s="105">
        <f>J564</f>
        <v>2944000</v>
      </c>
      <c r="K562" s="35"/>
      <c r="L562" s="35"/>
      <c r="M562" s="36"/>
      <c r="N562" s="37"/>
      <c r="Q562" s="76">
        <f t="shared" si="284"/>
        <v>8832000</v>
      </c>
      <c r="R562" s="80">
        <f t="shared" si="285"/>
        <v>0</v>
      </c>
      <c r="S562" s="81"/>
      <c r="T562" s="81"/>
      <c r="U562" s="81"/>
    </row>
    <row r="563" spans="1:21" ht="90" outlineLevel="6" x14ac:dyDescent="0.25">
      <c r="A563" s="101">
        <f t="shared" si="290"/>
        <v>553</v>
      </c>
      <c r="B563" s="98" t="s">
        <v>894</v>
      </c>
      <c r="C563" s="99" t="s">
        <v>767</v>
      </c>
      <c r="D563" s="99" t="s">
        <v>299</v>
      </c>
      <c r="E563" s="98" t="s">
        <v>226</v>
      </c>
      <c r="F563" s="99"/>
      <c r="G563" s="98" t="s">
        <v>227</v>
      </c>
      <c r="H563" s="100">
        <f>H564</f>
        <v>2944000</v>
      </c>
      <c r="I563" s="100">
        <f>I564</f>
        <v>2944000</v>
      </c>
      <c r="J563" s="100">
        <f>J564</f>
        <v>2944000</v>
      </c>
      <c r="K563" s="35"/>
      <c r="L563" s="35"/>
      <c r="M563" s="36"/>
      <c r="N563" s="37"/>
      <c r="Q563" s="76">
        <f t="shared" si="284"/>
        <v>8832000</v>
      </c>
      <c r="R563" s="80">
        <f t="shared" si="285"/>
        <v>0</v>
      </c>
      <c r="S563" s="81"/>
      <c r="T563" s="81"/>
      <c r="U563" s="81"/>
    </row>
    <row r="564" spans="1:21" ht="30" outlineLevel="7" x14ac:dyDescent="0.25">
      <c r="A564" s="101">
        <f t="shared" si="290"/>
        <v>554</v>
      </c>
      <c r="B564" s="98" t="s">
        <v>895</v>
      </c>
      <c r="C564" s="99" t="s">
        <v>767</v>
      </c>
      <c r="D564" s="99" t="s">
        <v>324</v>
      </c>
      <c r="E564" s="98" t="s">
        <v>226</v>
      </c>
      <c r="F564" s="99"/>
      <c r="G564" s="98" t="s">
        <v>227</v>
      </c>
      <c r="H564" s="100">
        <f>SUM(K564:N564)</f>
        <v>2944000</v>
      </c>
      <c r="I564" s="107">
        <v>2944000</v>
      </c>
      <c r="J564" s="106">
        <v>2944000</v>
      </c>
      <c r="K564" s="35">
        <v>2944000</v>
      </c>
      <c r="L564" s="35"/>
      <c r="M564" s="36"/>
      <c r="N564" s="38"/>
      <c r="Q564" s="76">
        <f t="shared" si="284"/>
        <v>8832000</v>
      </c>
      <c r="R564" s="80">
        <f t="shared" si="285"/>
        <v>0</v>
      </c>
      <c r="S564" s="81"/>
      <c r="T564" s="81"/>
      <c r="U564" s="81"/>
    </row>
    <row r="565" spans="1:21" ht="15" outlineLevel="7" x14ac:dyDescent="0.25">
      <c r="A565" s="101">
        <f t="shared" si="290"/>
        <v>555</v>
      </c>
      <c r="B565" s="98" t="s">
        <v>18</v>
      </c>
      <c r="C565" s="99" t="s">
        <v>767</v>
      </c>
      <c r="D565" s="99" t="s">
        <v>324</v>
      </c>
      <c r="E565" s="98"/>
      <c r="F565" s="99" t="s">
        <v>19</v>
      </c>
      <c r="G565" s="98"/>
      <c r="H565" s="100">
        <f>H564</f>
        <v>2944000</v>
      </c>
      <c r="I565" s="100">
        <f t="shared" ref="I565:J565" si="307">I564</f>
        <v>2944000</v>
      </c>
      <c r="J565" s="100">
        <f t="shared" si="307"/>
        <v>2944000</v>
      </c>
      <c r="K565" s="35"/>
      <c r="L565" s="35"/>
      <c r="M565" s="36"/>
      <c r="N565" s="38"/>
      <c r="Q565" s="76">
        <f t="shared" si="284"/>
        <v>8832000</v>
      </c>
      <c r="R565" s="80">
        <f t="shared" si="285"/>
        <v>0</v>
      </c>
      <c r="S565" s="81"/>
      <c r="T565" s="81"/>
      <c r="U565" s="81"/>
    </row>
    <row r="566" spans="1:21" ht="75" outlineLevel="7" x14ac:dyDescent="0.25">
      <c r="A566" s="101">
        <f t="shared" si="290"/>
        <v>556</v>
      </c>
      <c r="B566" s="98" t="s">
        <v>24</v>
      </c>
      <c r="C566" s="99" t="s">
        <v>767</v>
      </c>
      <c r="D566" s="99" t="s">
        <v>324</v>
      </c>
      <c r="E566" s="98"/>
      <c r="F566" s="99" t="s">
        <v>25</v>
      </c>
      <c r="G566" s="98"/>
      <c r="H566" s="100">
        <f>H564</f>
        <v>2944000</v>
      </c>
      <c r="I566" s="100">
        <f t="shared" ref="I566:J566" si="308">I564</f>
        <v>2944000</v>
      </c>
      <c r="J566" s="100">
        <f t="shared" si="308"/>
        <v>2944000</v>
      </c>
      <c r="K566" s="35"/>
      <c r="L566" s="35"/>
      <c r="M566" s="36"/>
      <c r="N566" s="38"/>
      <c r="Q566" s="76">
        <f t="shared" si="284"/>
        <v>8832000</v>
      </c>
      <c r="R566" s="80">
        <f t="shared" si="285"/>
        <v>0</v>
      </c>
      <c r="S566" s="81"/>
      <c r="T566" s="81"/>
      <c r="U566" s="81"/>
    </row>
    <row r="567" spans="1:21" ht="45" outlineLevel="4" x14ac:dyDescent="0.2">
      <c r="A567" s="101">
        <f t="shared" si="290"/>
        <v>557</v>
      </c>
      <c r="B567" s="98" t="s">
        <v>672</v>
      </c>
      <c r="C567" s="99" t="s">
        <v>880</v>
      </c>
      <c r="D567" s="99" t="s">
        <v>224</v>
      </c>
      <c r="E567" s="98" t="s">
        <v>226</v>
      </c>
      <c r="F567" s="99"/>
      <c r="G567" s="98" t="s">
        <v>51</v>
      </c>
      <c r="H567" s="100">
        <f>H568</f>
        <v>1975100</v>
      </c>
      <c r="I567" s="100">
        <f t="shared" ref="I567:J567" si="309">I568</f>
        <v>1893300</v>
      </c>
      <c r="J567" s="100">
        <f t="shared" si="309"/>
        <v>372600</v>
      </c>
      <c r="K567" s="35">
        <f>SUM(K568:K583)</f>
        <v>0</v>
      </c>
      <c r="L567" s="35">
        <f t="shared" ref="L567:U567" si="310">SUM(L568:L583)</f>
        <v>0</v>
      </c>
      <c r="M567" s="35">
        <f t="shared" si="310"/>
        <v>0</v>
      </c>
      <c r="N567" s="35">
        <f t="shared" si="310"/>
        <v>1975100</v>
      </c>
      <c r="O567" s="35">
        <f t="shared" si="310"/>
        <v>1893300</v>
      </c>
      <c r="P567" s="35">
        <f t="shared" si="310"/>
        <v>372600</v>
      </c>
      <c r="Q567" s="76">
        <f t="shared" si="284"/>
        <v>4241000</v>
      </c>
      <c r="R567" s="35">
        <f t="shared" si="310"/>
        <v>0</v>
      </c>
      <c r="S567" s="35">
        <f t="shared" si="310"/>
        <v>0</v>
      </c>
      <c r="T567" s="35">
        <f t="shared" si="310"/>
        <v>0</v>
      </c>
      <c r="U567" s="35">
        <f t="shared" si="310"/>
        <v>0</v>
      </c>
    </row>
    <row r="568" spans="1:21" ht="30" outlineLevel="6" x14ac:dyDescent="0.25">
      <c r="A568" s="101">
        <f t="shared" si="290"/>
        <v>558</v>
      </c>
      <c r="B568" s="98" t="s">
        <v>674</v>
      </c>
      <c r="C568" s="99" t="s">
        <v>881</v>
      </c>
      <c r="D568" s="99" t="s">
        <v>224</v>
      </c>
      <c r="E568" s="98" t="s">
        <v>226</v>
      </c>
      <c r="F568" s="99"/>
      <c r="G568" s="98" t="s">
        <v>51</v>
      </c>
      <c r="H568" s="100">
        <f>H569+H574+H579</f>
        <v>1975100</v>
      </c>
      <c r="I568" s="100">
        <f t="shared" ref="I568:J568" si="311">I569+I574+I579</f>
        <v>1893300</v>
      </c>
      <c r="J568" s="100">
        <f t="shared" si="311"/>
        <v>372600</v>
      </c>
      <c r="K568" s="35"/>
      <c r="L568" s="35"/>
      <c r="M568" s="36"/>
      <c r="N568" s="37"/>
      <c r="Q568" s="76">
        <f t="shared" si="284"/>
        <v>4241000</v>
      </c>
      <c r="R568" s="80">
        <f t="shared" si="285"/>
        <v>0</v>
      </c>
      <c r="S568" s="81"/>
      <c r="T568" s="81"/>
      <c r="U568" s="81"/>
    </row>
    <row r="569" spans="1:21" ht="75" outlineLevel="5" x14ac:dyDescent="0.25">
      <c r="A569" s="101">
        <f t="shared" si="290"/>
        <v>559</v>
      </c>
      <c r="B569" s="98" t="s">
        <v>683</v>
      </c>
      <c r="C569" s="99" t="s">
        <v>883</v>
      </c>
      <c r="D569" s="99" t="s">
        <v>224</v>
      </c>
      <c r="E569" s="98" t="s">
        <v>338</v>
      </c>
      <c r="F569" s="99"/>
      <c r="G569" s="98" t="s">
        <v>258</v>
      </c>
      <c r="H569" s="100">
        <f>H571</f>
        <v>1602500</v>
      </c>
      <c r="I569" s="105">
        <f>I571</f>
        <v>1520700</v>
      </c>
      <c r="J569" s="105">
        <f>J571</f>
        <v>0</v>
      </c>
      <c r="K569" s="35"/>
      <c r="L569" s="35"/>
      <c r="M569" s="36"/>
      <c r="N569" s="37"/>
      <c r="Q569" s="76">
        <f t="shared" si="284"/>
        <v>3123200</v>
      </c>
      <c r="R569" s="80">
        <f t="shared" si="285"/>
        <v>0</v>
      </c>
      <c r="S569" s="81"/>
      <c r="T569" s="81"/>
      <c r="U569" s="81"/>
    </row>
    <row r="570" spans="1:21" ht="15" outlineLevel="6" x14ac:dyDescent="0.25">
      <c r="A570" s="101">
        <f t="shared" si="290"/>
        <v>560</v>
      </c>
      <c r="B570" s="98" t="s">
        <v>905</v>
      </c>
      <c r="C570" s="99" t="s">
        <v>883</v>
      </c>
      <c r="D570" s="99" t="s">
        <v>740</v>
      </c>
      <c r="E570" s="98" t="s">
        <v>338</v>
      </c>
      <c r="F570" s="99"/>
      <c r="G570" s="98" t="s">
        <v>258</v>
      </c>
      <c r="H570" s="100">
        <f>H571</f>
        <v>1602500</v>
      </c>
      <c r="I570" s="100">
        <f>I571</f>
        <v>1520700</v>
      </c>
      <c r="J570" s="100">
        <f>J571</f>
        <v>0</v>
      </c>
      <c r="K570" s="35"/>
      <c r="L570" s="35"/>
      <c r="M570" s="36"/>
      <c r="N570" s="37"/>
      <c r="Q570" s="76">
        <f t="shared" si="284"/>
        <v>3123200</v>
      </c>
      <c r="R570" s="80">
        <f t="shared" si="285"/>
        <v>0</v>
      </c>
      <c r="S570" s="81"/>
      <c r="T570" s="81"/>
      <c r="U570" s="81"/>
    </row>
    <row r="571" spans="1:21" ht="15" outlineLevel="6" x14ac:dyDescent="0.25">
      <c r="A571" s="101">
        <f t="shared" si="290"/>
        <v>561</v>
      </c>
      <c r="B571" s="98" t="s">
        <v>686</v>
      </c>
      <c r="C571" s="99" t="s">
        <v>883</v>
      </c>
      <c r="D571" s="99" t="s">
        <v>685</v>
      </c>
      <c r="E571" s="98" t="s">
        <v>338</v>
      </c>
      <c r="F571" s="99"/>
      <c r="G571" s="98" t="s">
        <v>258</v>
      </c>
      <c r="H571" s="100">
        <f>SUM(K571:N571)</f>
        <v>1602500</v>
      </c>
      <c r="I571" s="106">
        <v>1520700</v>
      </c>
      <c r="J571" s="106">
        <v>0</v>
      </c>
      <c r="K571" s="35"/>
      <c r="L571" s="35"/>
      <c r="M571" s="36"/>
      <c r="N571" s="38">
        <v>1602500</v>
      </c>
      <c r="O571" s="36">
        <v>1520700</v>
      </c>
      <c r="P571" s="36">
        <v>0</v>
      </c>
      <c r="Q571" s="76">
        <f t="shared" si="284"/>
        <v>3123200</v>
      </c>
      <c r="R571" s="80">
        <f t="shared" si="285"/>
        <v>0</v>
      </c>
      <c r="S571" s="81"/>
      <c r="T571" s="81"/>
      <c r="U571" s="81"/>
    </row>
    <row r="572" spans="1:21" ht="15" outlineLevel="6" x14ac:dyDescent="0.25">
      <c r="A572" s="101">
        <f t="shared" si="290"/>
        <v>562</v>
      </c>
      <c r="B572" s="98" t="s">
        <v>41</v>
      </c>
      <c r="C572" s="99" t="s">
        <v>883</v>
      </c>
      <c r="D572" s="99" t="s">
        <v>685</v>
      </c>
      <c r="E572" s="98"/>
      <c r="F572" s="99" t="s">
        <v>42</v>
      </c>
      <c r="G572" s="98"/>
      <c r="H572" s="100">
        <f>H571</f>
        <v>1602500</v>
      </c>
      <c r="I572" s="100">
        <f t="shared" ref="I572:J572" si="312">I571</f>
        <v>1520700</v>
      </c>
      <c r="J572" s="100">
        <f t="shared" si="312"/>
        <v>0</v>
      </c>
      <c r="K572" s="35"/>
      <c r="L572" s="35"/>
      <c r="M572" s="36"/>
      <c r="N572" s="38"/>
      <c r="Q572" s="76">
        <f t="shared" si="284"/>
        <v>3123200</v>
      </c>
      <c r="R572" s="80">
        <f t="shared" si="285"/>
        <v>0</v>
      </c>
      <c r="S572" s="81"/>
      <c r="T572" s="81"/>
      <c r="U572" s="81"/>
    </row>
    <row r="573" spans="1:21" ht="15" outlineLevel="6" x14ac:dyDescent="0.25">
      <c r="A573" s="101">
        <f t="shared" si="290"/>
        <v>563</v>
      </c>
      <c r="B573" s="98" t="s">
        <v>44</v>
      </c>
      <c r="C573" s="99" t="s">
        <v>883</v>
      </c>
      <c r="D573" s="99" t="s">
        <v>685</v>
      </c>
      <c r="E573" s="98"/>
      <c r="F573" s="99" t="s">
        <v>45</v>
      </c>
      <c r="G573" s="98"/>
      <c r="H573" s="100">
        <f>H571</f>
        <v>1602500</v>
      </c>
      <c r="I573" s="100">
        <f t="shared" ref="I573:J573" si="313">I571</f>
        <v>1520700</v>
      </c>
      <c r="J573" s="100">
        <f t="shared" si="313"/>
        <v>0</v>
      </c>
      <c r="K573" s="35"/>
      <c r="L573" s="35"/>
      <c r="M573" s="36"/>
      <c r="N573" s="38"/>
      <c r="Q573" s="76">
        <f t="shared" si="284"/>
        <v>3123200</v>
      </c>
      <c r="R573" s="80">
        <f t="shared" si="285"/>
        <v>0</v>
      </c>
      <c r="S573" s="81"/>
      <c r="T573" s="81"/>
      <c r="U573" s="81"/>
    </row>
    <row r="574" spans="1:21" ht="105" outlineLevel="7" x14ac:dyDescent="0.25">
      <c r="A574" s="101">
        <f t="shared" si="290"/>
        <v>564</v>
      </c>
      <c r="B574" s="103" t="s">
        <v>960</v>
      </c>
      <c r="C574" s="99" t="s">
        <v>882</v>
      </c>
      <c r="D574" s="99" t="s">
        <v>224</v>
      </c>
      <c r="E574" s="98" t="s">
        <v>226</v>
      </c>
      <c r="F574" s="99"/>
      <c r="G574" s="98" t="s">
        <v>51</v>
      </c>
      <c r="H574" s="100">
        <f>H576</f>
        <v>52600</v>
      </c>
      <c r="I574" s="108">
        <f>I576</f>
        <v>52600</v>
      </c>
      <c r="J574" s="105">
        <f>J576</f>
        <v>52600</v>
      </c>
      <c r="K574" s="35"/>
      <c r="L574" s="35"/>
      <c r="M574" s="36"/>
      <c r="N574" s="37"/>
      <c r="Q574" s="76">
        <f t="shared" si="284"/>
        <v>157800</v>
      </c>
      <c r="R574" s="80">
        <f t="shared" si="285"/>
        <v>0</v>
      </c>
      <c r="S574" s="81"/>
      <c r="T574" s="81"/>
      <c r="U574" s="81"/>
    </row>
    <row r="575" spans="1:21" ht="15" outlineLevel="7" x14ac:dyDescent="0.25">
      <c r="A575" s="101">
        <f t="shared" si="290"/>
        <v>565</v>
      </c>
      <c r="B575" s="103" t="s">
        <v>905</v>
      </c>
      <c r="C575" s="99" t="s">
        <v>882</v>
      </c>
      <c r="D575" s="99" t="s">
        <v>740</v>
      </c>
      <c r="E575" s="98" t="s">
        <v>226</v>
      </c>
      <c r="F575" s="99"/>
      <c r="G575" s="98" t="s">
        <v>51</v>
      </c>
      <c r="H575" s="100">
        <f>H576</f>
        <v>52600</v>
      </c>
      <c r="I575" s="100">
        <f>I576</f>
        <v>52600</v>
      </c>
      <c r="J575" s="100">
        <f>J576</f>
        <v>52600</v>
      </c>
      <c r="K575" s="35"/>
      <c r="L575" s="35"/>
      <c r="M575" s="36"/>
      <c r="N575" s="37"/>
      <c r="Q575" s="76">
        <f t="shared" si="284"/>
        <v>157800</v>
      </c>
      <c r="R575" s="80">
        <f t="shared" si="285"/>
        <v>0</v>
      </c>
      <c r="S575" s="81"/>
      <c r="T575" s="81"/>
      <c r="U575" s="81"/>
    </row>
    <row r="576" spans="1:21" ht="15" outlineLevel="7" x14ac:dyDescent="0.25">
      <c r="A576" s="101">
        <f t="shared" si="290"/>
        <v>566</v>
      </c>
      <c r="B576" s="98" t="s">
        <v>304</v>
      </c>
      <c r="C576" s="99" t="s">
        <v>882</v>
      </c>
      <c r="D576" s="99" t="s">
        <v>303</v>
      </c>
      <c r="E576" s="98" t="s">
        <v>226</v>
      </c>
      <c r="F576" s="99"/>
      <c r="G576" s="98" t="s">
        <v>51</v>
      </c>
      <c r="H576" s="100">
        <f>SUM(K576:N576)</f>
        <v>52600</v>
      </c>
      <c r="I576" s="106">
        <v>52600</v>
      </c>
      <c r="J576" s="106">
        <v>52600</v>
      </c>
      <c r="K576" s="35"/>
      <c r="L576" s="35"/>
      <c r="M576" s="36"/>
      <c r="N576" s="38">
        <v>52600</v>
      </c>
      <c r="O576" s="36">
        <v>52600</v>
      </c>
      <c r="P576" s="36">
        <v>52600</v>
      </c>
      <c r="Q576" s="76">
        <f t="shared" si="284"/>
        <v>157800</v>
      </c>
      <c r="R576" s="80">
        <f t="shared" si="285"/>
        <v>0</v>
      </c>
      <c r="S576" s="81"/>
      <c r="T576" s="81"/>
      <c r="U576" s="81"/>
    </row>
    <row r="577" spans="1:21" ht="15" outlineLevel="7" x14ac:dyDescent="0.25">
      <c r="A577" s="101">
        <f t="shared" si="290"/>
        <v>567</v>
      </c>
      <c r="B577" s="98" t="s">
        <v>18</v>
      </c>
      <c r="C577" s="99" t="s">
        <v>882</v>
      </c>
      <c r="D577" s="99" t="s">
        <v>303</v>
      </c>
      <c r="E577" s="98"/>
      <c r="F577" s="99" t="s">
        <v>19</v>
      </c>
      <c r="G577" s="98"/>
      <c r="H577" s="100">
        <f>H576</f>
        <v>52600</v>
      </c>
      <c r="I577" s="100">
        <f t="shared" ref="I577:J577" si="314">I576</f>
        <v>52600</v>
      </c>
      <c r="J577" s="100">
        <f t="shared" si="314"/>
        <v>52600</v>
      </c>
      <c r="K577" s="35"/>
      <c r="L577" s="35"/>
      <c r="M577" s="36"/>
      <c r="N577" s="38"/>
      <c r="Q577" s="76">
        <f t="shared" si="284"/>
        <v>157800</v>
      </c>
      <c r="R577" s="80">
        <f t="shared" si="285"/>
        <v>0</v>
      </c>
      <c r="S577" s="81"/>
      <c r="T577" s="81"/>
      <c r="U577" s="81"/>
    </row>
    <row r="578" spans="1:21" ht="15" outlineLevel="7" x14ac:dyDescent="0.25">
      <c r="A578" s="101">
        <f t="shared" si="290"/>
        <v>568</v>
      </c>
      <c r="B578" s="98" t="s">
        <v>38</v>
      </c>
      <c r="C578" s="99" t="s">
        <v>882</v>
      </c>
      <c r="D578" s="99" t="s">
        <v>303</v>
      </c>
      <c r="E578" s="98"/>
      <c r="F578" s="99" t="s">
        <v>39</v>
      </c>
      <c r="G578" s="98"/>
      <c r="H578" s="100">
        <f>H576</f>
        <v>52600</v>
      </c>
      <c r="I578" s="100">
        <f t="shared" ref="I578:J578" si="315">I576</f>
        <v>52600</v>
      </c>
      <c r="J578" s="100">
        <f t="shared" si="315"/>
        <v>52600</v>
      </c>
      <c r="K578" s="35"/>
      <c r="L578" s="35"/>
      <c r="M578" s="36"/>
      <c r="N578" s="38"/>
      <c r="Q578" s="76">
        <f t="shared" si="284"/>
        <v>157800</v>
      </c>
      <c r="R578" s="80">
        <f t="shared" si="285"/>
        <v>0</v>
      </c>
      <c r="S578" s="81"/>
      <c r="T578" s="81"/>
      <c r="U578" s="81"/>
    </row>
    <row r="579" spans="1:21" ht="90" outlineLevel="7" x14ac:dyDescent="0.25">
      <c r="A579" s="101">
        <f t="shared" si="290"/>
        <v>569</v>
      </c>
      <c r="B579" s="98" t="s">
        <v>961</v>
      </c>
      <c r="C579" s="99" t="s">
        <v>884</v>
      </c>
      <c r="D579" s="99" t="s">
        <v>224</v>
      </c>
      <c r="E579" s="98" t="s">
        <v>234</v>
      </c>
      <c r="F579" s="99"/>
      <c r="G579" s="98" t="s">
        <v>258</v>
      </c>
      <c r="H579" s="100">
        <f>H581</f>
        <v>320000</v>
      </c>
      <c r="I579" s="105">
        <f>I581</f>
        <v>320000</v>
      </c>
      <c r="J579" s="105">
        <f>J581</f>
        <v>320000</v>
      </c>
      <c r="K579" s="35"/>
      <c r="L579" s="35"/>
      <c r="M579" s="36"/>
      <c r="N579" s="37"/>
      <c r="Q579" s="76">
        <f t="shared" si="284"/>
        <v>960000</v>
      </c>
      <c r="R579" s="80">
        <f t="shared" si="285"/>
        <v>0</v>
      </c>
      <c r="S579" s="81"/>
      <c r="T579" s="81"/>
      <c r="U579" s="81"/>
    </row>
    <row r="580" spans="1:21" ht="15" outlineLevel="7" x14ac:dyDescent="0.25">
      <c r="A580" s="101">
        <f t="shared" si="290"/>
        <v>570</v>
      </c>
      <c r="B580" s="98" t="s">
        <v>905</v>
      </c>
      <c r="C580" s="99" t="s">
        <v>884</v>
      </c>
      <c r="D580" s="99" t="s">
        <v>740</v>
      </c>
      <c r="E580" s="98" t="s">
        <v>234</v>
      </c>
      <c r="F580" s="99"/>
      <c r="G580" s="98" t="s">
        <v>258</v>
      </c>
      <c r="H580" s="100">
        <f>H581</f>
        <v>320000</v>
      </c>
      <c r="I580" s="104">
        <f>I581</f>
        <v>320000</v>
      </c>
      <c r="J580" s="100">
        <f>J581</f>
        <v>320000</v>
      </c>
      <c r="K580" s="35"/>
      <c r="L580" s="35"/>
      <c r="M580" s="36"/>
      <c r="N580" s="37"/>
      <c r="Q580" s="76">
        <f t="shared" si="284"/>
        <v>960000</v>
      </c>
      <c r="R580" s="80">
        <f t="shared" si="285"/>
        <v>0</v>
      </c>
      <c r="S580" s="81"/>
      <c r="T580" s="81"/>
      <c r="U580" s="81"/>
    </row>
    <row r="581" spans="1:21" ht="15" outlineLevel="4" x14ac:dyDescent="0.25">
      <c r="A581" s="101">
        <f t="shared" si="290"/>
        <v>571</v>
      </c>
      <c r="B581" s="98" t="s">
        <v>304</v>
      </c>
      <c r="C581" s="99" t="s">
        <v>884</v>
      </c>
      <c r="D581" s="99" t="s">
        <v>303</v>
      </c>
      <c r="E581" s="98" t="s">
        <v>234</v>
      </c>
      <c r="F581" s="99"/>
      <c r="G581" s="98" t="s">
        <v>258</v>
      </c>
      <c r="H581" s="100">
        <f>SUM(K581:N581)</f>
        <v>320000</v>
      </c>
      <c r="I581" s="106">
        <v>320000</v>
      </c>
      <c r="J581" s="106">
        <v>320000</v>
      </c>
      <c r="K581" s="35"/>
      <c r="L581" s="35"/>
      <c r="M581" s="36"/>
      <c r="N581" s="38">
        <v>320000</v>
      </c>
      <c r="O581" s="36">
        <v>320000</v>
      </c>
      <c r="P581" s="36">
        <v>320000</v>
      </c>
      <c r="Q581" s="76">
        <f t="shared" si="284"/>
        <v>960000</v>
      </c>
      <c r="R581" s="80">
        <f t="shared" si="285"/>
        <v>0</v>
      </c>
      <c r="S581" s="81"/>
      <c r="T581" s="81"/>
      <c r="U581" s="81"/>
    </row>
    <row r="582" spans="1:21" ht="30" outlineLevel="4" x14ac:dyDescent="0.25">
      <c r="A582" s="101">
        <f t="shared" si="290"/>
        <v>572</v>
      </c>
      <c r="B582" s="98" t="s">
        <v>84</v>
      </c>
      <c r="C582" s="99" t="s">
        <v>884</v>
      </c>
      <c r="D582" s="99" t="s">
        <v>303</v>
      </c>
      <c r="E582" s="98"/>
      <c r="F582" s="99" t="s">
        <v>85</v>
      </c>
      <c r="G582" s="98"/>
      <c r="H582" s="100">
        <f>H581</f>
        <v>320000</v>
      </c>
      <c r="I582" s="100">
        <f t="shared" ref="I582:J582" si="316">I581</f>
        <v>320000</v>
      </c>
      <c r="J582" s="100">
        <f t="shared" si="316"/>
        <v>320000</v>
      </c>
      <c r="K582" s="35"/>
      <c r="L582" s="35"/>
      <c r="M582" s="36"/>
      <c r="N582" s="38"/>
      <c r="Q582" s="76">
        <f t="shared" ref="Q582:Q585" si="317">H582+I582+J582</f>
        <v>960000</v>
      </c>
      <c r="R582" s="80">
        <f t="shared" ref="R582:R584" si="318">SUM(S582:U582)</f>
        <v>0</v>
      </c>
      <c r="S582" s="81"/>
      <c r="T582" s="81"/>
      <c r="U582" s="81"/>
    </row>
    <row r="583" spans="1:21" ht="15" outlineLevel="4" x14ac:dyDescent="0.25">
      <c r="A583" s="101">
        <f t="shared" si="290"/>
        <v>573</v>
      </c>
      <c r="B583" s="98" t="s">
        <v>93</v>
      </c>
      <c r="C583" s="99" t="s">
        <v>884</v>
      </c>
      <c r="D583" s="99" t="s">
        <v>303</v>
      </c>
      <c r="E583" s="98"/>
      <c r="F583" s="99" t="s">
        <v>94</v>
      </c>
      <c r="G583" s="98"/>
      <c r="H583" s="100">
        <f>H581</f>
        <v>320000</v>
      </c>
      <c r="I583" s="100">
        <f t="shared" ref="I583:J583" si="319">I581</f>
        <v>320000</v>
      </c>
      <c r="J583" s="100">
        <f t="shared" si="319"/>
        <v>320000</v>
      </c>
      <c r="K583" s="35"/>
      <c r="L583" s="35"/>
      <c r="M583" s="36"/>
      <c r="N583" s="38"/>
      <c r="Q583" s="76">
        <f t="shared" si="317"/>
        <v>960000</v>
      </c>
      <c r="R583" s="80">
        <f t="shared" si="318"/>
        <v>0</v>
      </c>
      <c r="S583" s="81"/>
      <c r="T583" s="81"/>
      <c r="U583" s="81"/>
    </row>
    <row r="584" spans="1:21" ht="15" x14ac:dyDescent="0.25">
      <c r="A584" s="101">
        <f t="shared" si="290"/>
        <v>574</v>
      </c>
      <c r="B584" s="117" t="s">
        <v>201</v>
      </c>
      <c r="C584" s="118"/>
      <c r="D584" s="118"/>
      <c r="E584" s="119"/>
      <c r="F584" s="118"/>
      <c r="G584" s="119"/>
      <c r="H584" s="120">
        <v>0</v>
      </c>
      <c r="I584" s="121">
        <v>5950000</v>
      </c>
      <c r="J584" s="121">
        <v>11850000</v>
      </c>
      <c r="K584" s="71"/>
      <c r="L584" s="71"/>
      <c r="M584" s="71"/>
      <c r="N584" s="38"/>
      <c r="O584" s="71"/>
      <c r="P584" s="71"/>
      <c r="Q584" s="76">
        <f t="shared" si="317"/>
        <v>17800000</v>
      </c>
      <c r="R584" s="80">
        <f t="shared" si="318"/>
        <v>0</v>
      </c>
      <c r="S584" s="81"/>
      <c r="T584" s="81"/>
      <c r="U584" s="81"/>
    </row>
    <row r="585" spans="1:21" ht="15" x14ac:dyDescent="0.2">
      <c r="A585" s="101">
        <f t="shared" si="290"/>
        <v>575</v>
      </c>
      <c r="B585" s="110" t="s">
        <v>934</v>
      </c>
      <c r="C585" s="99"/>
      <c r="D585" s="99"/>
      <c r="E585" s="98"/>
      <c r="F585" s="99"/>
      <c r="G585" s="98"/>
      <c r="H585" s="111" t="e">
        <f>H11+H160+H189+H210+H223+H287+H320+H353+H360+H373+H396+H403+H450+H479+H514+H567</f>
        <v>#REF!</v>
      </c>
      <c r="I585" s="111">
        <f t="shared" ref="I585:P585" si="320">I11+I160+I189+I210+I223+I287+I320+I353+I360+I373+I396+I403+I450+I479+I514+I567+I584</f>
        <v>509694200</v>
      </c>
      <c r="J585" s="111">
        <f t="shared" si="320"/>
        <v>514063200</v>
      </c>
      <c r="K585" s="61">
        <f t="shared" si="320"/>
        <v>239009300</v>
      </c>
      <c r="L585" s="61">
        <f t="shared" si="320"/>
        <v>0</v>
      </c>
      <c r="M585" s="61">
        <f t="shared" si="320"/>
        <v>0</v>
      </c>
      <c r="N585" s="61">
        <f t="shared" si="320"/>
        <v>267976400</v>
      </c>
      <c r="O585" s="61">
        <f t="shared" si="320"/>
        <v>266218400</v>
      </c>
      <c r="P585" s="61">
        <f t="shared" si="320"/>
        <v>264681400</v>
      </c>
      <c r="Q585" s="76" t="e">
        <f t="shared" si="317"/>
        <v>#REF!</v>
      </c>
      <c r="R585" s="61">
        <f>R11+R160+R189+R210+R223+R287+R320+R353+R360+R373+R396+R403+R450+R479+R514+R567+R584</f>
        <v>3966000</v>
      </c>
      <c r="S585" s="61">
        <f>S11+S160+S189+S210+S223+S287+S320+S353+S360+S373+S396+S403+S450+S479+S514+S567+S584</f>
        <v>1304800</v>
      </c>
      <c r="T585" s="61">
        <f>T11+T160+T189+T210+T223+T287+T320+T353+T360+T373+T396+T403+T450+T479+T514+T567+T584</f>
        <v>1330100</v>
      </c>
      <c r="U585" s="61">
        <f>U11+U160+U189+U210+U223+U287+U320+U353+U360+U373+U396+U403+U450+U479+U514+U567+U584</f>
        <v>1331100</v>
      </c>
    </row>
    <row r="586" spans="1:21" ht="15" hidden="1" x14ac:dyDescent="0.25">
      <c r="B586" s="87" t="s">
        <v>885</v>
      </c>
      <c r="F586" s="122"/>
      <c r="H586" s="123">
        <v>141043700</v>
      </c>
      <c r="I586" s="123">
        <v>112835000</v>
      </c>
      <c r="J586" s="123">
        <v>112835000</v>
      </c>
    </row>
    <row r="587" spans="1:21" ht="15" hidden="1" x14ac:dyDescent="0.25">
      <c r="B587" s="87" t="s">
        <v>886</v>
      </c>
      <c r="F587" s="99"/>
      <c r="H587" s="123">
        <v>19904800</v>
      </c>
      <c r="I587" s="123">
        <v>19904800</v>
      </c>
      <c r="J587" s="123">
        <v>19904800</v>
      </c>
    </row>
    <row r="588" spans="1:21" ht="15" hidden="1" x14ac:dyDescent="0.25">
      <c r="B588" s="87" t="s">
        <v>912</v>
      </c>
      <c r="H588" s="123">
        <v>19904700</v>
      </c>
      <c r="I588" s="123">
        <v>19904700</v>
      </c>
      <c r="J588" s="123">
        <v>19904700</v>
      </c>
    </row>
    <row r="589" spans="1:21" ht="12.75" hidden="1" customHeight="1" x14ac:dyDescent="0.25">
      <c r="B589" s="87" t="s">
        <v>887</v>
      </c>
      <c r="H589" s="123">
        <v>48891900</v>
      </c>
      <c r="I589" s="123">
        <v>53024300</v>
      </c>
      <c r="J589" s="123">
        <v>54840300</v>
      </c>
    </row>
    <row r="590" spans="1:21" ht="12.75" hidden="1" customHeight="1" x14ac:dyDescent="0.25">
      <c r="B590" s="87" t="s">
        <v>888</v>
      </c>
      <c r="H590" s="123">
        <v>4642000</v>
      </c>
      <c r="I590" s="123">
        <v>4642000</v>
      </c>
      <c r="J590" s="123">
        <v>4642000</v>
      </c>
    </row>
    <row r="591" spans="1:21" ht="12.75" hidden="1" customHeight="1" x14ac:dyDescent="0.25">
      <c r="B591" s="87" t="s">
        <v>889</v>
      </c>
      <c r="H591" s="123">
        <v>3399000</v>
      </c>
      <c r="I591" s="123">
        <v>3399000</v>
      </c>
      <c r="J591" s="123">
        <v>3399000</v>
      </c>
    </row>
    <row r="592" spans="1:21" ht="12.75" hidden="1" customHeight="1" x14ac:dyDescent="0.25">
      <c r="B592" s="87" t="s">
        <v>893</v>
      </c>
      <c r="H592" s="124">
        <v>800000</v>
      </c>
      <c r="I592" s="123">
        <v>29766000</v>
      </c>
      <c r="J592" s="123">
        <v>33856000</v>
      </c>
      <c r="K592" s="42"/>
      <c r="L592" s="42"/>
      <c r="M592" s="42"/>
    </row>
    <row r="593" spans="2:13" ht="12.75" hidden="1" customHeight="1" x14ac:dyDescent="0.25">
      <c r="B593" s="87" t="s">
        <v>890</v>
      </c>
      <c r="H593" s="125">
        <f>SUM(H586:H592)</f>
        <v>238586100</v>
      </c>
      <c r="I593" s="125">
        <f>SUM(I586:I592)</f>
        <v>243475800</v>
      </c>
      <c r="J593" s="125">
        <f>SUM(J586:J592)</f>
        <v>249381800</v>
      </c>
      <c r="K593" s="42"/>
      <c r="L593" s="42"/>
      <c r="M593" s="42">
        <f>SUM(M586:M592)</f>
        <v>0</v>
      </c>
    </row>
    <row r="594" spans="2:13" ht="12.75" hidden="1" customHeight="1" x14ac:dyDescent="0.25">
      <c r="B594" s="87" t="s">
        <v>919</v>
      </c>
      <c r="H594" s="125">
        <f>N585</f>
        <v>267976400</v>
      </c>
      <c r="I594" s="125">
        <f t="shared" ref="I594:J594" si="321">O585</f>
        <v>266218400</v>
      </c>
      <c r="J594" s="125">
        <f t="shared" si="321"/>
        <v>264681400</v>
      </c>
      <c r="K594" s="42"/>
      <c r="L594" s="42"/>
      <c r="M594" s="42"/>
    </row>
    <row r="595" spans="2:13" ht="12.75" hidden="1" customHeight="1" x14ac:dyDescent="0.25">
      <c r="B595" s="87" t="s">
        <v>920</v>
      </c>
      <c r="H595" s="126">
        <f>SUM(H593:H594)</f>
        <v>506562500</v>
      </c>
      <c r="I595" s="126">
        <f>SUM(I593:I594)</f>
        <v>509694200</v>
      </c>
      <c r="J595" s="126">
        <f>SUM(J593:J594)</f>
        <v>514063200</v>
      </c>
      <c r="K595" s="42"/>
      <c r="L595" s="42"/>
      <c r="M595" s="42"/>
    </row>
    <row r="596" spans="2:13" ht="12.75" hidden="1" customHeight="1" x14ac:dyDescent="0.25">
      <c r="B596" s="87" t="s">
        <v>891</v>
      </c>
      <c r="H596" s="123">
        <v>1643200</v>
      </c>
      <c r="K596" s="42"/>
      <c r="L596" s="42"/>
      <c r="M596" s="42">
        <v>0</v>
      </c>
    </row>
    <row r="597" spans="2:13" ht="12.75" hidden="1" customHeight="1" x14ac:dyDescent="0.25">
      <c r="B597" s="87" t="s">
        <v>892</v>
      </c>
      <c r="H597" s="125" t="e">
        <f>H595-H585</f>
        <v>#REF!</v>
      </c>
      <c r="I597" s="125">
        <f t="shared" ref="I597:J597" si="322">I595-I585</f>
        <v>0</v>
      </c>
      <c r="J597" s="125">
        <f t="shared" si="322"/>
        <v>0</v>
      </c>
      <c r="K597" s="41"/>
      <c r="L597" s="41"/>
      <c r="M597" s="41">
        <f>M593+M596-M584</f>
        <v>0</v>
      </c>
    </row>
    <row r="598" spans="2:13" ht="12.75" hidden="1" customHeight="1" x14ac:dyDescent="0.25"/>
    <row r="599" spans="2:13" ht="12.75" hidden="1" customHeight="1" x14ac:dyDescent="0.25">
      <c r="B599" s="87" t="s">
        <v>921</v>
      </c>
      <c r="H599" s="125" t="e">
        <f>H585-H591-H594</f>
        <v>#REF!</v>
      </c>
      <c r="I599" s="125">
        <f>I585-I591-I594-I584</f>
        <v>234126800</v>
      </c>
      <c r="J599" s="125">
        <f>J585-J591-J594-J584</f>
        <v>234132800</v>
      </c>
    </row>
    <row r="600" spans="2:13" ht="12.75" hidden="1" customHeight="1" x14ac:dyDescent="0.25">
      <c r="B600" s="87" t="s">
        <v>201</v>
      </c>
      <c r="I600" s="125">
        <f>I599*0.025</f>
        <v>5853170</v>
      </c>
      <c r="J600" s="125">
        <f>J599*0.05</f>
        <v>11706640</v>
      </c>
    </row>
    <row r="601" spans="2:13" ht="12.75" hidden="1" customHeight="1" x14ac:dyDescent="0.25">
      <c r="B601" s="87" t="s">
        <v>930</v>
      </c>
      <c r="I601" s="125">
        <f>I584/I599*100</f>
        <v>2.5413579308306438</v>
      </c>
      <c r="J601" s="125">
        <f>J584/J599*100</f>
        <v>5.0612302078136846</v>
      </c>
    </row>
    <row r="602" spans="2:13" ht="33" hidden="1" customHeight="1" x14ac:dyDescent="0.25">
      <c r="B602" s="94" t="s">
        <v>931</v>
      </c>
      <c r="H602" s="123">
        <f>(H589+H590)*0.5</f>
        <v>26766950</v>
      </c>
      <c r="I602" s="123">
        <f>(I589+I590)*0.5</f>
        <v>28833150</v>
      </c>
      <c r="J602" s="123">
        <f>(J589+J590)*0.5</f>
        <v>29741150</v>
      </c>
    </row>
    <row r="603" spans="2:13" ht="12.75" hidden="1" customHeight="1" x14ac:dyDescent="0.25">
      <c r="B603" s="87" t="s">
        <v>932</v>
      </c>
      <c r="H603" s="123">
        <v>26000000</v>
      </c>
      <c r="I603" s="123">
        <v>28000000</v>
      </c>
      <c r="J603" s="123">
        <v>29000000</v>
      </c>
    </row>
    <row r="604" spans="2:13" ht="12.75" hidden="1" customHeight="1" x14ac:dyDescent="0.25"/>
  </sheetData>
  <autoFilter ref="C10:F597"/>
  <sortState ref="A11:P427">
    <sortCondition ref="A1"/>
  </sortState>
  <mergeCells count="2">
    <mergeCell ref="A6:H6"/>
    <mergeCell ref="A7:J7"/>
  </mergeCells>
  <pageMargins left="0.74803149606299213" right="0.35433070866141736" top="0.59055118110236227" bottom="0.39370078740157483" header="0.51181102362204722" footer="0.51181102362204722"/>
  <pageSetup paperSize="9" scale="84" fitToHeight="0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5"/>
  <sheetViews>
    <sheetView workbookViewId="0">
      <selection activeCell="G9" sqref="G9"/>
    </sheetView>
  </sheetViews>
  <sheetFormatPr defaultRowHeight="15" x14ac:dyDescent="0.25"/>
  <cols>
    <col min="1" max="1" width="24.85546875" customWidth="1"/>
    <col min="6" max="6" width="10.42578125" customWidth="1"/>
    <col min="7" max="7" width="10.7109375" customWidth="1"/>
  </cols>
  <sheetData>
    <row r="1" spans="1:19" x14ac:dyDescent="0.25">
      <c r="A1" t="s">
        <v>985</v>
      </c>
    </row>
    <row r="2" spans="1:19" x14ac:dyDescent="0.25">
      <c r="A2" t="s">
        <v>986</v>
      </c>
    </row>
    <row r="3" spans="1:19" x14ac:dyDescent="0.25">
      <c r="A3" t="s">
        <v>987</v>
      </c>
    </row>
    <row r="6" spans="1:19" ht="60" x14ac:dyDescent="0.25">
      <c r="A6" s="160" t="s">
        <v>988</v>
      </c>
      <c r="B6" s="160" t="s">
        <v>989</v>
      </c>
      <c r="C6" s="160" t="s">
        <v>990</v>
      </c>
      <c r="D6" s="160" t="s">
        <v>9</v>
      </c>
      <c r="E6" s="160" t="s">
        <v>1003</v>
      </c>
      <c r="F6" s="160" t="s">
        <v>1005</v>
      </c>
      <c r="G6" s="160" t="s">
        <v>991</v>
      </c>
      <c r="H6" s="160" t="s">
        <v>992</v>
      </c>
      <c r="I6" s="160" t="s">
        <v>993</v>
      </c>
      <c r="J6" s="160" t="s">
        <v>994</v>
      </c>
      <c r="K6" s="160" t="s">
        <v>995</v>
      </c>
      <c r="L6" s="160" t="s">
        <v>996</v>
      </c>
      <c r="M6" s="160" t="s">
        <v>997</v>
      </c>
      <c r="N6" s="160" t="s">
        <v>998</v>
      </c>
      <c r="O6" s="160" t="s">
        <v>999</v>
      </c>
      <c r="P6" s="160" t="s">
        <v>1000</v>
      </c>
      <c r="Q6" s="160" t="s">
        <v>1001</v>
      </c>
      <c r="R6" s="160" t="s">
        <v>1002</v>
      </c>
      <c r="S6" s="160" t="s">
        <v>1007</v>
      </c>
    </row>
    <row r="7" spans="1:19" x14ac:dyDescent="0.25">
      <c r="A7" s="159"/>
      <c r="B7" s="159"/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</row>
    <row r="8" spans="1:19" x14ac:dyDescent="0.25">
      <c r="A8" s="159"/>
      <c r="B8" s="159"/>
      <c r="C8" s="159"/>
      <c r="D8" s="159"/>
      <c r="E8" s="159"/>
      <c r="F8" s="159"/>
      <c r="G8" s="159"/>
      <c r="H8" s="159"/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</row>
    <row r="9" spans="1:19" x14ac:dyDescent="0.25">
      <c r="A9" s="159"/>
      <c r="B9" s="159"/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</row>
    <row r="10" spans="1:19" x14ac:dyDescent="0.25">
      <c r="A10" s="159"/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</row>
    <row r="11" spans="1:19" x14ac:dyDescent="0.25">
      <c r="A11" s="159"/>
      <c r="B11" s="159"/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</row>
    <row r="12" spans="1:19" x14ac:dyDescent="0.25">
      <c r="A12" s="159"/>
      <c r="B12" s="159"/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</row>
    <row r="13" spans="1:19" x14ac:dyDescent="0.25">
      <c r="A13" s="159"/>
      <c r="B13" s="159"/>
      <c r="C13" s="159"/>
      <c r="D13" s="159"/>
      <c r="E13" s="159"/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</row>
    <row r="14" spans="1:19" x14ac:dyDescent="0.25">
      <c r="A14" s="159"/>
      <c r="B14" s="159"/>
      <c r="C14" s="159"/>
      <c r="D14" s="159"/>
      <c r="E14" s="159"/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159"/>
      <c r="Q14" s="159"/>
      <c r="R14" s="159"/>
      <c r="S14" s="159"/>
    </row>
    <row r="15" spans="1:19" x14ac:dyDescent="0.25">
      <c r="A15" s="159"/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</row>
    <row r="16" spans="1:19" x14ac:dyDescent="0.25">
      <c r="A16" s="159"/>
      <c r="B16" s="159"/>
      <c r="C16" s="159"/>
      <c r="D16" s="159"/>
      <c r="E16" s="159"/>
      <c r="F16" s="159"/>
      <c r="G16" s="159"/>
      <c r="H16" s="159"/>
      <c r="I16" s="159"/>
      <c r="J16" s="159"/>
      <c r="K16" s="159"/>
      <c r="L16" s="159"/>
      <c r="M16" s="159"/>
      <c r="N16" s="159"/>
      <c r="O16" s="159"/>
      <c r="P16" s="159"/>
      <c r="Q16" s="159"/>
      <c r="R16" s="159"/>
      <c r="S16" s="159"/>
    </row>
    <row r="17" spans="1:19" x14ac:dyDescent="0.25">
      <c r="A17" s="159"/>
      <c r="B17" s="159"/>
      <c r="C17" s="159"/>
      <c r="D17" s="159"/>
      <c r="E17" s="159"/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  <c r="Q17" s="159"/>
      <c r="R17" s="159"/>
      <c r="S17" s="159"/>
    </row>
    <row r="18" spans="1:19" x14ac:dyDescent="0.25">
      <c r="A18" s="159"/>
      <c r="B18" s="159"/>
      <c r="C18" s="159"/>
      <c r="D18" s="159"/>
      <c r="E18" s="159"/>
      <c r="F18" s="159"/>
      <c r="G18" s="159"/>
      <c r="H18" s="159"/>
      <c r="I18" s="159"/>
      <c r="J18" s="159"/>
      <c r="K18" s="159"/>
      <c r="L18" s="159"/>
      <c r="M18" s="159"/>
      <c r="N18" s="159"/>
      <c r="O18" s="159"/>
      <c r="P18" s="159"/>
      <c r="Q18" s="159"/>
      <c r="R18" s="159"/>
      <c r="S18" s="159"/>
    </row>
    <row r="19" spans="1:19" x14ac:dyDescent="0.25">
      <c r="A19" s="159"/>
      <c r="B19" s="159"/>
      <c r="C19" s="159"/>
      <c r="D19" s="159"/>
      <c r="E19" s="159"/>
      <c r="F19" s="159"/>
      <c r="G19" s="159"/>
      <c r="H19" s="159"/>
      <c r="I19" s="159"/>
      <c r="J19" s="159"/>
      <c r="K19" s="159"/>
      <c r="L19" s="159"/>
      <c r="M19" s="159"/>
      <c r="N19" s="159"/>
      <c r="O19" s="159"/>
      <c r="P19" s="159"/>
      <c r="Q19" s="159"/>
      <c r="R19" s="159"/>
      <c r="S19" s="159"/>
    </row>
    <row r="20" spans="1:19" x14ac:dyDescent="0.25">
      <c r="A20" s="159"/>
      <c r="B20" s="159"/>
      <c r="C20" s="159"/>
      <c r="D20" s="159"/>
      <c r="E20" s="159"/>
      <c r="F20" s="159"/>
      <c r="G20" s="159"/>
      <c r="H20" s="159"/>
      <c r="I20" s="159"/>
      <c r="J20" s="159"/>
      <c r="K20" s="159"/>
      <c r="L20" s="159"/>
      <c r="M20" s="159"/>
      <c r="N20" s="159"/>
      <c r="O20" s="159"/>
      <c r="P20" s="159"/>
      <c r="Q20" s="159"/>
      <c r="R20" s="159"/>
      <c r="S20" s="159"/>
    </row>
    <row r="21" spans="1:19" x14ac:dyDescent="0.25">
      <c r="A21" s="159"/>
      <c r="B21" s="159"/>
      <c r="C21" s="159"/>
      <c r="D21" s="159"/>
      <c r="E21" s="159"/>
      <c r="F21" s="159"/>
      <c r="G21" s="159"/>
      <c r="H21" s="159"/>
      <c r="I21" s="159"/>
      <c r="J21" s="159"/>
      <c r="K21" s="159"/>
      <c r="L21" s="159"/>
      <c r="M21" s="159"/>
      <c r="N21" s="159"/>
      <c r="O21" s="159"/>
      <c r="P21" s="159"/>
      <c r="Q21" s="159"/>
      <c r="R21" s="159"/>
      <c r="S21" s="159"/>
    </row>
    <row r="22" spans="1:19" x14ac:dyDescent="0.25">
      <c r="A22" s="159"/>
      <c r="B22" s="159"/>
      <c r="C22" s="159"/>
      <c r="D22" s="159"/>
      <c r="E22" s="159"/>
      <c r="F22" s="159"/>
      <c r="G22" s="159"/>
      <c r="H22" s="159"/>
      <c r="I22" s="159"/>
      <c r="J22" s="159"/>
      <c r="K22" s="159"/>
      <c r="L22" s="159"/>
      <c r="M22" s="159"/>
      <c r="N22" s="159"/>
      <c r="O22" s="159"/>
      <c r="P22" s="159"/>
      <c r="Q22" s="159"/>
      <c r="R22" s="159"/>
      <c r="S22" s="159"/>
    </row>
    <row r="24" spans="1:19" x14ac:dyDescent="0.25">
      <c r="A24" t="s">
        <v>1004</v>
      </c>
    </row>
    <row r="25" spans="1:19" ht="33" customHeight="1" x14ac:dyDescent="0.25">
      <c r="A25" s="168" t="s">
        <v>1006</v>
      </c>
      <c r="B25" s="168"/>
      <c r="C25" s="168"/>
      <c r="D25" s="168"/>
      <c r="E25" s="168"/>
      <c r="F25" s="168"/>
      <c r="G25" s="168"/>
      <c r="H25" s="168"/>
      <c r="I25" s="168"/>
      <c r="J25" s="168"/>
      <c r="K25" s="168"/>
      <c r="L25" s="168"/>
      <c r="M25" s="168"/>
      <c r="N25" s="168"/>
      <c r="O25" s="168"/>
      <c r="P25" s="168"/>
      <c r="Q25" s="168"/>
      <c r="R25" s="168"/>
      <c r="S25" s="168"/>
    </row>
  </sheetData>
  <mergeCells count="1">
    <mergeCell ref="A25:S25"/>
  </mergeCells>
  <pageMargins left="0.31496062992125984" right="0.31496062992125984" top="0.55118110236220474" bottom="0.15748031496062992" header="0.31496062992125984" footer="0.31496062992125984"/>
  <pageSetup paperSize="9" scale="73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17</vt:i4>
      </vt:variant>
    </vt:vector>
  </HeadingPairs>
  <TitlesOfParts>
    <vt:vector size="25" baseType="lpstr">
      <vt:lpstr>Р Пр </vt:lpstr>
      <vt:lpstr>функционал 5(2016-2018)</vt:lpstr>
      <vt:lpstr>прилож 6 (2016)</vt:lpstr>
      <vt:lpstr>прилож 7 (2017-2018)</vt:lpstr>
      <vt:lpstr>прилож 8(2016)</vt:lpstr>
      <vt:lpstr>прилож 9 (2017-2018)</vt:lpstr>
      <vt:lpstr>Форма для росписи</vt:lpstr>
      <vt:lpstr>Лист3</vt:lpstr>
      <vt:lpstr>'прилож 6 (2016)'!APPT</vt:lpstr>
      <vt:lpstr>'прилож 7 (2017-2018)'!APPT</vt:lpstr>
      <vt:lpstr>'прилож 6 (2016)'!FIO</vt:lpstr>
      <vt:lpstr>'прилож 7 (2017-2018)'!FIO</vt:lpstr>
      <vt:lpstr>'прилож 6 (2016)'!SIGN</vt:lpstr>
      <vt:lpstr>'прилож 7 (2017-2018)'!SIGN</vt:lpstr>
      <vt:lpstr>'прилож 6 (2016)'!Заголовки_для_печати</vt:lpstr>
      <vt:lpstr>'прилож 7 (2017-2018)'!Заголовки_для_печати</vt:lpstr>
      <vt:lpstr>'прилож 8(2016)'!Заголовки_для_печати</vt:lpstr>
      <vt:lpstr>'прилож 9 (2017-2018)'!Заголовки_для_печати</vt:lpstr>
      <vt:lpstr>'Р Пр '!Заголовки_для_печати</vt:lpstr>
      <vt:lpstr>'Форма для росписи'!Заголовки_для_печати</vt:lpstr>
      <vt:lpstr>'функционал 5(2016-2018)'!Заголовки_для_печати</vt:lpstr>
      <vt:lpstr>'прилож 6 (2016)'!Область_печати</vt:lpstr>
      <vt:lpstr>'прилож 7 (2017-2018)'!Область_печати</vt:lpstr>
      <vt:lpstr>'Р Пр '!Область_печати</vt:lpstr>
      <vt:lpstr>'функционал 5(2016-2018)'!Область_печати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2016-02-26T02:57:22Z</dcterms:modified>
</cp:coreProperties>
</file>