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75" windowWidth="20115" windowHeight="799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Лист1!$H$1:$H$197</definedName>
    <definedName name="_xlnm.Print_Titles" localSheetId="0">Лист1!$9:$11</definedName>
  </definedNames>
  <calcPr calcId="125725"/>
</workbook>
</file>

<file path=xl/calcChain.xml><?xml version="1.0" encoding="utf-8"?>
<calcChain xmlns="http://schemas.openxmlformats.org/spreadsheetml/2006/main">
  <c r="J31" i="1"/>
  <c r="K31"/>
  <c r="L31"/>
  <c r="M31"/>
  <c r="I31"/>
  <c r="J88"/>
  <c r="K88"/>
  <c r="L88"/>
  <c r="M88"/>
  <c r="I88"/>
  <c r="J84"/>
  <c r="K84"/>
  <c r="L84"/>
  <c r="M84"/>
  <c r="J85"/>
  <c r="K85"/>
  <c r="L85"/>
  <c r="M85"/>
  <c r="J86"/>
  <c r="K86"/>
  <c r="L86"/>
  <c r="M86"/>
  <c r="J87"/>
  <c r="K87"/>
  <c r="L87"/>
  <c r="M87"/>
  <c r="I85"/>
  <c r="I86"/>
  <c r="I87"/>
  <c r="I84"/>
  <c r="J44"/>
  <c r="K44"/>
  <c r="L44"/>
  <c r="M44"/>
  <c r="J43"/>
  <c r="K43"/>
  <c r="L43"/>
  <c r="M43"/>
  <c r="J42"/>
  <c r="K42"/>
  <c r="L42"/>
  <c r="M42"/>
  <c r="J41"/>
  <c r="K41"/>
  <c r="L41"/>
  <c r="M41"/>
  <c r="J40"/>
  <c r="J38" s="1"/>
  <c r="K40"/>
  <c r="K38" s="1"/>
  <c r="L40"/>
  <c r="M40"/>
  <c r="M38" s="1"/>
  <c r="I41"/>
  <c r="I42"/>
  <c r="I43"/>
  <c r="I44"/>
  <c r="I40"/>
  <c r="L38"/>
  <c r="J37"/>
  <c r="K37"/>
  <c r="L37"/>
  <c r="M37"/>
  <c r="J36"/>
  <c r="K36"/>
  <c r="L36"/>
  <c r="M36"/>
  <c r="J35"/>
  <c r="J32" s="1"/>
  <c r="K35"/>
  <c r="L35"/>
  <c r="M35"/>
  <c r="J34"/>
  <c r="K34"/>
  <c r="L34"/>
  <c r="M34"/>
  <c r="I34"/>
  <c r="I35"/>
  <c r="I36"/>
  <c r="I37"/>
  <c r="J33"/>
  <c r="K33"/>
  <c r="K32" s="1"/>
  <c r="L33"/>
  <c r="M33"/>
  <c r="M32" s="1"/>
  <c r="I33"/>
  <c r="L32"/>
  <c r="L18"/>
  <c r="J30"/>
  <c r="K30"/>
  <c r="L30"/>
  <c r="L17" s="1"/>
  <c r="M30"/>
  <c r="J29"/>
  <c r="K29"/>
  <c r="L29"/>
  <c r="L16" s="1"/>
  <c r="M29"/>
  <c r="J28"/>
  <c r="K28"/>
  <c r="L28"/>
  <c r="L15" s="1"/>
  <c r="M28"/>
  <c r="J27"/>
  <c r="J26" s="1"/>
  <c r="K27"/>
  <c r="L27"/>
  <c r="L14" s="1"/>
  <c r="M27"/>
  <c r="I28"/>
  <c r="I15" s="1"/>
  <c r="I29"/>
  <c r="I30"/>
  <c r="I17" s="1"/>
  <c r="I27"/>
  <c r="L26"/>
  <c r="J25"/>
  <c r="K25"/>
  <c r="L25"/>
  <c r="M25"/>
  <c r="J24"/>
  <c r="K24"/>
  <c r="L24"/>
  <c r="M24"/>
  <c r="J23"/>
  <c r="K23"/>
  <c r="L23"/>
  <c r="M23"/>
  <c r="J22"/>
  <c r="K22"/>
  <c r="L22"/>
  <c r="M22"/>
  <c r="I22"/>
  <c r="I23"/>
  <c r="I24"/>
  <c r="I25"/>
  <c r="J21"/>
  <c r="K21"/>
  <c r="L21"/>
  <c r="M21"/>
  <c r="I21"/>
  <c r="J18"/>
  <c r="J17"/>
  <c r="J16"/>
  <c r="J15"/>
  <c r="J14"/>
  <c r="J51"/>
  <c r="K51"/>
  <c r="L51"/>
  <c r="M51"/>
  <c r="J50"/>
  <c r="K50"/>
  <c r="L50"/>
  <c r="M50"/>
  <c r="J49"/>
  <c r="K49"/>
  <c r="L49"/>
  <c r="M49"/>
  <c r="J48"/>
  <c r="K48"/>
  <c r="L48"/>
  <c r="M48"/>
  <c r="J47"/>
  <c r="K47"/>
  <c r="K45" s="1"/>
  <c r="L47"/>
  <c r="L45" s="1"/>
  <c r="M47"/>
  <c r="M45" s="1"/>
  <c r="I48"/>
  <c r="I49"/>
  <c r="I50"/>
  <c r="I51"/>
  <c r="I47"/>
  <c r="J73"/>
  <c r="K73"/>
  <c r="L73"/>
  <c r="M73"/>
  <c r="J72"/>
  <c r="K72"/>
  <c r="L72"/>
  <c r="M72"/>
  <c r="J71"/>
  <c r="K71"/>
  <c r="L71"/>
  <c r="M71"/>
  <c r="J70"/>
  <c r="K70"/>
  <c r="L70"/>
  <c r="M70"/>
  <c r="J69"/>
  <c r="J67" s="1"/>
  <c r="K69"/>
  <c r="K67" s="1"/>
  <c r="L69"/>
  <c r="M69"/>
  <c r="M67" s="1"/>
  <c r="I70"/>
  <c r="I71"/>
  <c r="I72"/>
  <c r="I73"/>
  <c r="I69"/>
  <c r="L67"/>
  <c r="J82"/>
  <c r="L82"/>
  <c r="J90"/>
  <c r="K90"/>
  <c r="L90"/>
  <c r="M90"/>
  <c r="J97"/>
  <c r="K97"/>
  <c r="L97"/>
  <c r="M97"/>
  <c r="J104"/>
  <c r="K104"/>
  <c r="L104"/>
  <c r="M104"/>
  <c r="J111"/>
  <c r="K111"/>
  <c r="L111"/>
  <c r="M111"/>
  <c r="J118"/>
  <c r="K118"/>
  <c r="L118"/>
  <c r="M118"/>
  <c r="I118"/>
  <c r="N119"/>
  <c r="N120"/>
  <c r="N121"/>
  <c r="N122"/>
  <c r="N123"/>
  <c r="N124"/>
  <c r="N100"/>
  <c r="N101"/>
  <c r="N102"/>
  <c r="N103"/>
  <c r="N105"/>
  <c r="N106"/>
  <c r="N107"/>
  <c r="N108"/>
  <c r="N109"/>
  <c r="N110"/>
  <c r="N99"/>
  <c r="N91"/>
  <c r="N92"/>
  <c r="N93"/>
  <c r="N94"/>
  <c r="N95"/>
  <c r="N96"/>
  <c r="N77"/>
  <c r="N78"/>
  <c r="N79"/>
  <c r="N80"/>
  <c r="N81"/>
  <c r="N74"/>
  <c r="N76"/>
  <c r="N56"/>
  <c r="N57"/>
  <c r="N58"/>
  <c r="N59"/>
  <c r="N61"/>
  <c r="N62"/>
  <c r="N63"/>
  <c r="N64"/>
  <c r="N65"/>
  <c r="N66"/>
  <c r="N55"/>
  <c r="M26" l="1"/>
  <c r="K26"/>
  <c r="J12"/>
  <c r="I67"/>
  <c r="I14"/>
  <c r="J45"/>
  <c r="K82"/>
  <c r="M82"/>
  <c r="M18"/>
  <c r="K18"/>
  <c r="M17"/>
  <c r="K17"/>
  <c r="M16"/>
  <c r="K16"/>
  <c r="M15"/>
  <c r="K15"/>
  <c r="M14"/>
  <c r="K14"/>
  <c r="K12" s="1"/>
  <c r="I18"/>
  <c r="I16"/>
  <c r="M12"/>
  <c r="L12"/>
  <c r="I45"/>
  <c r="I12" l="1"/>
  <c r="M20"/>
  <c r="M39"/>
  <c r="N39" s="1"/>
  <c r="N116"/>
  <c r="N115"/>
  <c r="N114"/>
  <c r="N113"/>
  <c r="N112"/>
  <c r="N117"/>
  <c r="M75"/>
  <c r="M53" l="1"/>
  <c r="M46"/>
  <c r="J60" l="1"/>
  <c r="I111" l="1"/>
  <c r="I104"/>
  <c r="I97"/>
  <c r="I60"/>
  <c r="I75" l="1"/>
  <c r="N31" l="1"/>
  <c r="J53"/>
  <c r="N85" l="1"/>
  <c r="N30"/>
  <c r="N25"/>
  <c r="N24"/>
  <c r="N28"/>
  <c r="N37"/>
  <c r="N35"/>
  <c r="N33"/>
  <c r="N44"/>
  <c r="N43"/>
  <c r="N42"/>
  <c r="N40"/>
  <c r="N49"/>
  <c r="N48"/>
  <c r="N51"/>
  <c r="N47"/>
  <c r="N70"/>
  <c r="N73"/>
  <c r="N69"/>
  <c r="N87"/>
  <c r="N118"/>
  <c r="N104"/>
  <c r="N97"/>
  <c r="I90"/>
  <c r="N90" s="1"/>
  <c r="L75"/>
  <c r="K75"/>
  <c r="J75"/>
  <c r="L60"/>
  <c r="K60"/>
  <c r="L53"/>
  <c r="K53"/>
  <c r="I53"/>
  <c r="N60" l="1"/>
  <c r="N75"/>
  <c r="N21"/>
  <c r="N67"/>
  <c r="N53"/>
  <c r="N84"/>
  <c r="N86"/>
  <c r="N88"/>
  <c r="N72"/>
  <c r="N71"/>
  <c r="N50"/>
  <c r="N41"/>
  <c r="N34"/>
  <c r="N36"/>
  <c r="N27"/>
  <c r="N29"/>
  <c r="N22"/>
  <c r="N23"/>
  <c r="N111"/>
  <c r="I20"/>
  <c r="K20"/>
  <c r="J20"/>
  <c r="L20"/>
  <c r="I26"/>
  <c r="I82"/>
  <c r="I38"/>
  <c r="I32"/>
  <c r="N17" l="1"/>
  <c r="N14"/>
  <c r="N32"/>
  <c r="N38"/>
  <c r="N26"/>
  <c r="N18"/>
  <c r="N20"/>
  <c r="N16"/>
  <c r="N15"/>
  <c r="N45"/>
  <c r="N82"/>
  <c r="N12" l="1"/>
</calcChain>
</file>

<file path=xl/sharedStrings.xml><?xml version="1.0" encoding="utf-8"?>
<sst xmlns="http://schemas.openxmlformats.org/spreadsheetml/2006/main" count="258" uniqueCount="69">
  <si>
    <t>Приложение  № 5</t>
  </si>
  <si>
    <t xml:space="preserve">к муниципальной программе </t>
  </si>
  <si>
    <t xml:space="preserve">«Развитие культуры Ачинского района»  </t>
  </si>
  <si>
    <t xml:space="preserve">Распределение планируемых расходов </t>
  </si>
  <si>
    <t>по муниципальной программе «Развитие культуры Ачинского района»</t>
  </si>
  <si>
    <t>Статус (муниципальная программа, подпрограмма, отдельное мероприятие)</t>
  </si>
  <si>
    <t>Наименование  программы, подпрограммы, отдельного мероприятия</t>
  </si>
  <si>
    <t>Наименование ГРБС</t>
  </si>
  <si>
    <t xml:space="preserve">Код бюджетной классификации </t>
  </si>
  <si>
    <t>Источники финансирования</t>
  </si>
  <si>
    <t>Расходы</t>
  </si>
  <si>
    <t>ГРБС</t>
  </si>
  <si>
    <t>РзПр</t>
  </si>
  <si>
    <t>ЦСР</t>
  </si>
  <si>
    <t>ВР</t>
  </si>
  <si>
    <t>2014 год</t>
  </si>
  <si>
    <t>2015 год</t>
  </si>
  <si>
    <t>2016 год</t>
  </si>
  <si>
    <t>2017 год</t>
  </si>
  <si>
    <t>Муниципальная  программа</t>
  </si>
  <si>
    <t>всего расходные обязательства по программе</t>
  </si>
  <si>
    <t>Всего</t>
  </si>
  <si>
    <t>в том числе:</t>
  </si>
  <si>
    <t>ФБ</t>
  </si>
  <si>
    <t>КБ</t>
  </si>
  <si>
    <t>МБ</t>
  </si>
  <si>
    <t>06ххххх</t>
  </si>
  <si>
    <t>Внебюджетные источники</t>
  </si>
  <si>
    <t>Юридические лица</t>
  </si>
  <si>
    <r>
      <t xml:space="preserve">Администрация </t>
    </r>
    <r>
      <rPr>
        <b/>
        <sz val="10"/>
        <color theme="1"/>
        <rFont val="Times New Roman"/>
        <family val="1"/>
        <charset val="204"/>
      </rPr>
      <t>Ачинского района</t>
    </r>
  </si>
  <si>
    <t>(МБУК «ЦКС Ачинского района»)</t>
  </si>
  <si>
    <r>
      <t xml:space="preserve">Администрация </t>
    </r>
    <r>
      <rPr>
        <b/>
        <sz val="10"/>
        <color theme="1"/>
        <rFont val="Times New Roman"/>
        <family val="1"/>
        <charset val="204"/>
      </rPr>
      <t xml:space="preserve">Ачинского района </t>
    </r>
  </si>
  <si>
    <t>(МБУК ЦРБ)</t>
  </si>
  <si>
    <t>Всего, в том числе:</t>
  </si>
  <si>
    <t> «Развитие культуры Ачинского района»</t>
  </si>
  <si>
    <t>Подпрограмма 1</t>
  </si>
  <si>
    <t>Сохранение культурного наследия</t>
  </si>
  <si>
    <t>всего расходные обязательства по подпрограмме</t>
  </si>
  <si>
    <t>в том числе по ГРБС:</t>
  </si>
  <si>
    <t xml:space="preserve">Администрация Ачинского района </t>
  </si>
  <si>
    <t>Подпрограмма 2</t>
  </si>
  <si>
    <t>Поддержка народного творчества</t>
  </si>
  <si>
    <t>всего расходные обязательства</t>
  </si>
  <si>
    <t>Подпрограмма 3</t>
  </si>
  <si>
    <t>Обеспечение условий реализации муниципальной программы и прочие мероприятия</t>
  </si>
  <si>
    <t xml:space="preserve">всего расходные обязательства </t>
  </si>
  <si>
    <t>063хххх</t>
  </si>
  <si>
    <r>
      <t xml:space="preserve">Администрация </t>
    </r>
    <r>
      <rPr>
        <sz val="10"/>
        <color theme="1"/>
        <rFont val="Times New Roman"/>
        <family val="1"/>
        <charset val="204"/>
      </rPr>
      <t>Ачинского района</t>
    </r>
  </si>
  <si>
    <t>Администрация Ачинского района (МБУК ЦРБ)</t>
  </si>
  <si>
    <t>Отдельное мероприятие программы</t>
  </si>
  <si>
    <t>Возмещение расходов за обеспечение сохранности архивных документов</t>
  </si>
  <si>
    <t xml:space="preserve"> </t>
  </si>
  <si>
    <t>(МБУК "ЦКС Ачинского района")</t>
  </si>
  <si>
    <t xml:space="preserve">в том числе по ГРБС: </t>
  </si>
  <si>
    <t>0801</t>
  </si>
  <si>
    <t>0702</t>
  </si>
  <si>
    <t>0503</t>
  </si>
  <si>
    <t>0113</t>
  </si>
  <si>
    <t>0690000</t>
  </si>
  <si>
    <t>0630000</t>
  </si>
  <si>
    <t>0600000</t>
  </si>
  <si>
    <t>0620000</t>
  </si>
  <si>
    <t>0610000</t>
  </si>
  <si>
    <t>0698114</t>
  </si>
  <si>
    <t>(руб.),  в том числе по годам</t>
  </si>
  <si>
    <t>2018 год</t>
  </si>
  <si>
    <t>Администрация Ачинского района (МБУДО «ДШИ» Ачинского района»)</t>
  </si>
  <si>
    <r>
      <t xml:space="preserve">Администрация </t>
    </r>
    <r>
      <rPr>
        <b/>
        <sz val="10"/>
        <color theme="1"/>
        <rFont val="Times New Roman"/>
        <family val="1"/>
        <charset val="204"/>
      </rPr>
      <t>Ачинского района (МБУДО «ДШИ» Ачинского района»)</t>
    </r>
  </si>
  <si>
    <t>Итого на период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</si>
</sst>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00_р_._-;\-* #,##0.00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4">
    <xf numFmtId="0" fontId="0" fillId="0" borderId="0" xfId="0"/>
    <xf numFmtId="0" fontId="0" fillId="0" borderId="0" xfId="0" applyAlignment="1"/>
    <xf numFmtId="0" fontId="0" fillId="0" borderId="0" xfId="0" applyAlignment="1">
      <alignment horizontal="left" vertical="top"/>
    </xf>
    <xf numFmtId="0" fontId="3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0" fillId="0" borderId="7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2" fillId="0" borderId="13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top" wrapText="1"/>
    </xf>
    <xf numFmtId="0" fontId="6" fillId="0" borderId="2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23" xfId="0" applyFont="1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2" fillId="0" borderId="25" xfId="0" applyFont="1" applyBorder="1" applyAlignment="1">
      <alignment horizontal="left" vertical="top"/>
    </xf>
    <xf numFmtId="0" fontId="2" fillId="0" borderId="2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6" fillId="0" borderId="2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/>
    </xf>
    <xf numFmtId="0" fontId="6" fillId="0" borderId="29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/>
    </xf>
    <xf numFmtId="0" fontId="6" fillId="0" borderId="13" xfId="0" applyFont="1" applyBorder="1" applyAlignment="1">
      <alignment horizontal="left" vertical="top" wrapText="1"/>
    </xf>
    <xf numFmtId="0" fontId="6" fillId="0" borderId="31" xfId="0" applyFont="1" applyBorder="1" applyAlignment="1">
      <alignment horizontal="left" vertical="top" wrapText="1"/>
    </xf>
    <xf numFmtId="0" fontId="2" fillId="0" borderId="31" xfId="0" applyFont="1" applyBorder="1" applyAlignment="1">
      <alignment horizontal="left" vertical="top" wrapText="1"/>
    </xf>
    <xf numFmtId="0" fontId="2" fillId="0" borderId="32" xfId="0" applyFont="1" applyBorder="1" applyAlignment="1">
      <alignment horizontal="left" vertical="top" wrapText="1"/>
    </xf>
    <xf numFmtId="0" fontId="2" fillId="0" borderId="33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left" vertical="top"/>
    </xf>
    <xf numFmtId="49" fontId="5" fillId="0" borderId="4" xfId="0" applyNumberFormat="1" applyFont="1" applyBorder="1" applyAlignment="1">
      <alignment horizontal="left" vertical="top"/>
    </xf>
    <xf numFmtId="49" fontId="7" fillId="0" borderId="4" xfId="0" applyNumberFormat="1" applyFont="1" applyBorder="1" applyAlignment="1">
      <alignment horizontal="left" vertical="top"/>
    </xf>
    <xf numFmtId="49" fontId="9" fillId="0" borderId="4" xfId="0" applyNumberFormat="1" applyFont="1" applyBorder="1" applyAlignment="1">
      <alignment horizontal="left" vertical="top"/>
    </xf>
    <xf numFmtId="49" fontId="2" fillId="0" borderId="4" xfId="0" applyNumberFormat="1" applyFont="1" applyBorder="1" applyAlignment="1">
      <alignment horizontal="left" vertical="top"/>
    </xf>
    <xf numFmtId="49" fontId="5" fillId="0" borderId="18" xfId="0" applyNumberFormat="1" applyFont="1" applyBorder="1" applyAlignment="1">
      <alignment horizontal="left" vertical="top"/>
    </xf>
    <xf numFmtId="49" fontId="5" fillId="0" borderId="6" xfId="0" applyNumberFormat="1" applyFont="1" applyBorder="1" applyAlignment="1">
      <alignment horizontal="left" vertical="top"/>
    </xf>
    <xf numFmtId="49" fontId="2" fillId="0" borderId="18" xfId="0" applyNumberFormat="1" applyFont="1" applyBorder="1" applyAlignment="1">
      <alignment horizontal="left" vertical="top"/>
    </xf>
    <xf numFmtId="49" fontId="2" fillId="0" borderId="13" xfId="0" applyNumberFormat="1" applyFont="1" applyBorder="1" applyAlignment="1">
      <alignment horizontal="left" vertical="top"/>
    </xf>
    <xf numFmtId="49" fontId="6" fillId="0" borderId="4" xfId="0" applyNumberFormat="1" applyFont="1" applyBorder="1" applyAlignment="1">
      <alignment horizontal="left" vertical="top"/>
    </xf>
    <xf numFmtId="49" fontId="8" fillId="0" borderId="4" xfId="0" applyNumberFormat="1" applyFont="1" applyBorder="1" applyAlignment="1">
      <alignment horizontal="left" vertical="top"/>
    </xf>
    <xf numFmtId="49" fontId="2" fillId="0" borderId="6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right" vertical="center" wrapText="1"/>
    </xf>
    <xf numFmtId="43" fontId="6" fillId="0" borderId="4" xfId="1" applyNumberFormat="1" applyFont="1" applyFill="1" applyBorder="1" applyAlignment="1">
      <alignment horizontal="left" vertical="top"/>
    </xf>
    <xf numFmtId="43" fontId="6" fillId="0" borderId="16" xfId="1" applyNumberFormat="1" applyFont="1" applyFill="1" applyBorder="1" applyAlignment="1">
      <alignment horizontal="left" vertical="top"/>
    </xf>
    <xf numFmtId="164" fontId="2" fillId="0" borderId="0" xfId="1" applyNumberFormat="1" applyFont="1" applyBorder="1" applyAlignment="1">
      <alignment horizontal="left" vertical="top"/>
    </xf>
    <xf numFmtId="43" fontId="6" fillId="0" borderId="26" xfId="1" applyNumberFormat="1" applyFont="1" applyFill="1" applyBorder="1" applyAlignment="1">
      <alignment horizontal="left" vertical="top"/>
    </xf>
    <xf numFmtId="43" fontId="0" fillId="0" borderId="0" xfId="0" applyNumberFormat="1"/>
    <xf numFmtId="43" fontId="6" fillId="0" borderId="18" xfId="1" applyNumberFormat="1" applyFont="1" applyFill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/>
    </xf>
    <xf numFmtId="49" fontId="2" fillId="0" borderId="4" xfId="0" applyNumberFormat="1" applyFont="1" applyBorder="1" applyAlignment="1">
      <alignment horizontal="left" vertical="top"/>
    </xf>
    <xf numFmtId="0" fontId="6" fillId="0" borderId="22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2" fillId="0" borderId="11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2" fillId="0" borderId="28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26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left" vertical="top" wrapText="1"/>
    </xf>
    <xf numFmtId="0" fontId="2" fillId="0" borderId="31" xfId="0" applyFont="1" applyBorder="1" applyAlignment="1">
      <alignment horizontal="left" vertical="top" wrapText="1"/>
    </xf>
    <xf numFmtId="0" fontId="2" fillId="0" borderId="30" xfId="0" applyFont="1" applyBorder="1" applyAlignment="1">
      <alignment horizontal="left" vertical="top" wrapText="1"/>
    </xf>
    <xf numFmtId="0" fontId="2" fillId="0" borderId="27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6" fillId="0" borderId="30" xfId="0" applyFont="1" applyBorder="1" applyAlignment="1">
      <alignment horizontal="left" vertical="top" wrapText="1"/>
    </xf>
    <xf numFmtId="0" fontId="6" fillId="0" borderId="27" xfId="0" applyFont="1" applyBorder="1" applyAlignment="1">
      <alignment horizontal="left" vertical="top" wrapText="1"/>
    </xf>
    <xf numFmtId="0" fontId="6" fillId="0" borderId="21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43" fontId="6" fillId="0" borderId="4" xfId="1" applyNumberFormat="1" applyFont="1" applyFill="1" applyBorder="1" applyAlignment="1">
      <alignment horizontal="left" vertical="center"/>
    </xf>
    <xf numFmtId="164" fontId="6" fillId="0" borderId="0" xfId="1" applyNumberFormat="1" applyFont="1" applyFill="1" applyBorder="1" applyAlignment="1">
      <alignment horizontal="left" vertical="top"/>
    </xf>
    <xf numFmtId="164" fontId="2" fillId="0" borderId="13" xfId="1" applyNumberFormat="1" applyFont="1" applyFill="1" applyBorder="1" applyAlignment="1">
      <alignment horizontal="center" vertical="top"/>
    </xf>
    <xf numFmtId="164" fontId="2" fillId="0" borderId="38" xfId="1" applyNumberFormat="1" applyFont="1" applyFill="1" applyBorder="1" applyAlignment="1">
      <alignment horizontal="center" vertical="top"/>
    </xf>
    <xf numFmtId="164" fontId="2" fillId="0" borderId="14" xfId="1" applyNumberFormat="1" applyFont="1" applyFill="1" applyBorder="1" applyAlignment="1">
      <alignment horizontal="center" vertical="top"/>
    </xf>
    <xf numFmtId="164" fontId="2" fillId="0" borderId="26" xfId="1" applyNumberFormat="1" applyFont="1" applyFill="1" applyBorder="1" applyAlignment="1">
      <alignment horizontal="center" vertical="top"/>
    </xf>
    <xf numFmtId="164" fontId="2" fillId="0" borderId="35" xfId="1" applyNumberFormat="1" applyFont="1" applyFill="1" applyBorder="1" applyAlignment="1">
      <alignment horizontal="center" vertical="top"/>
    </xf>
    <xf numFmtId="164" fontId="2" fillId="0" borderId="36" xfId="1" applyNumberFormat="1" applyFont="1" applyFill="1" applyBorder="1" applyAlignment="1">
      <alignment horizontal="center" vertical="top"/>
    </xf>
    <xf numFmtId="164" fontId="2" fillId="0" borderId="18" xfId="1" applyNumberFormat="1" applyFont="1" applyFill="1" applyBorder="1" applyAlignment="1">
      <alignment horizontal="center" vertical="center"/>
    </xf>
    <xf numFmtId="164" fontId="2" fillId="0" borderId="39" xfId="1" applyNumberFormat="1" applyFont="1" applyFill="1" applyBorder="1" applyAlignment="1">
      <alignment horizontal="center" vertical="center"/>
    </xf>
    <xf numFmtId="164" fontId="2" fillId="0" borderId="19" xfId="1" applyNumberFormat="1" applyFont="1" applyFill="1" applyBorder="1" applyAlignment="1">
      <alignment horizontal="center" vertical="center" wrapText="1"/>
    </xf>
    <xf numFmtId="43" fontId="6" fillId="0" borderId="13" xfId="1" applyNumberFormat="1" applyFont="1" applyFill="1" applyBorder="1" applyAlignment="1">
      <alignment horizontal="left" vertical="top"/>
    </xf>
    <xf numFmtId="43" fontId="6" fillId="0" borderId="14" xfId="1" applyNumberFormat="1" applyFont="1" applyFill="1" applyBorder="1" applyAlignment="1">
      <alignment horizontal="left" vertical="top"/>
    </xf>
    <xf numFmtId="43" fontId="6" fillId="0" borderId="42" xfId="1" applyNumberFormat="1" applyFont="1" applyFill="1" applyBorder="1" applyAlignment="1">
      <alignment horizontal="left" vertical="top"/>
    </xf>
    <xf numFmtId="43" fontId="6" fillId="0" borderId="36" xfId="1" applyNumberFormat="1" applyFont="1" applyFill="1" applyBorder="1" applyAlignment="1">
      <alignment horizontal="left" vertical="top"/>
    </xf>
    <xf numFmtId="43" fontId="6" fillId="0" borderId="40" xfId="1" applyNumberFormat="1" applyFont="1" applyFill="1" applyBorder="1" applyAlignment="1">
      <alignment horizontal="left" vertical="top"/>
    </xf>
    <xf numFmtId="43" fontId="6" fillId="0" borderId="39" xfId="1" applyNumberFormat="1" applyFont="1" applyFill="1" applyBorder="1" applyAlignment="1">
      <alignment horizontal="left" vertical="top"/>
    </xf>
    <xf numFmtId="43" fontId="6" fillId="0" borderId="6" xfId="1" applyNumberFormat="1" applyFont="1" applyFill="1" applyBorder="1" applyAlignment="1">
      <alignment horizontal="left" vertical="top"/>
    </xf>
    <xf numFmtId="43" fontId="6" fillId="0" borderId="34" xfId="1" applyNumberFormat="1" applyFont="1" applyFill="1" applyBorder="1" applyAlignment="1">
      <alignment horizontal="left" vertical="top"/>
    </xf>
    <xf numFmtId="43" fontId="6" fillId="0" borderId="5" xfId="1" applyNumberFormat="1" applyFont="1" applyFill="1" applyBorder="1" applyAlignment="1">
      <alignment horizontal="center" vertical="top"/>
    </xf>
    <xf numFmtId="43" fontId="6" fillId="0" borderId="37" xfId="1" applyNumberFormat="1" applyFont="1" applyFill="1" applyBorder="1" applyAlignment="1">
      <alignment horizontal="center" vertical="top"/>
    </xf>
    <xf numFmtId="43" fontId="6" fillId="0" borderId="41" xfId="1" applyNumberFormat="1" applyFont="1" applyFill="1" applyBorder="1" applyAlignment="1">
      <alignment horizontal="left" vertical="top"/>
    </xf>
    <xf numFmtId="164" fontId="6" fillId="0" borderId="1" xfId="1" applyNumberFormat="1" applyFont="1" applyFill="1" applyBorder="1" applyAlignment="1">
      <alignment horizontal="lef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4"/>
  <sheetViews>
    <sheetView tabSelected="1" topLeftCell="B1" workbookViewId="0">
      <selection activeCell="H9" sqref="H9:H11"/>
    </sheetView>
  </sheetViews>
  <sheetFormatPr defaultRowHeight="15.75" thickBottom="1"/>
  <cols>
    <col min="1" max="1" width="15.7109375" style="2" customWidth="1"/>
    <col min="2" max="2" width="14.85546875" style="2" customWidth="1"/>
    <col min="3" max="3" width="19" style="2" customWidth="1"/>
    <col min="4" max="7" width="9.140625" style="2"/>
    <col min="8" max="8" width="15" style="2" customWidth="1"/>
    <col min="9" max="9" width="14.85546875" style="133" customWidth="1"/>
    <col min="10" max="11" width="14.85546875" style="133" bestFit="1" customWidth="1"/>
    <col min="12" max="13" width="15.28515625" style="133" customWidth="1"/>
    <col min="14" max="14" width="17.28515625" style="133" customWidth="1"/>
    <col min="15" max="15" width="15.7109375" bestFit="1" customWidth="1"/>
  </cols>
  <sheetData>
    <row r="1" spans="1:16" ht="15">
      <c r="I1" s="112"/>
      <c r="J1" s="112"/>
      <c r="K1" s="112"/>
      <c r="L1" s="112"/>
      <c r="M1" s="112"/>
      <c r="N1" s="112"/>
    </row>
    <row r="2" spans="1:16" ht="15">
      <c r="H2" s="61" t="s">
        <v>0</v>
      </c>
      <c r="I2" s="112"/>
      <c r="J2" s="112"/>
      <c r="K2" s="112"/>
      <c r="L2" s="112"/>
      <c r="M2" s="112"/>
      <c r="N2" s="112"/>
      <c r="P2" s="1"/>
    </row>
    <row r="3" spans="1:16" ht="15">
      <c r="H3" s="61" t="s">
        <v>1</v>
      </c>
      <c r="I3" s="112"/>
      <c r="J3" s="112"/>
      <c r="K3" s="112"/>
      <c r="L3" s="112"/>
      <c r="M3" s="112"/>
      <c r="N3" s="112"/>
      <c r="P3" s="1"/>
    </row>
    <row r="4" spans="1:16" ht="15">
      <c r="H4" s="61" t="s">
        <v>2</v>
      </c>
      <c r="I4" s="112"/>
      <c r="J4" s="112"/>
      <c r="K4" s="112"/>
      <c r="L4" s="112"/>
      <c r="M4" s="112"/>
      <c r="N4" s="112"/>
      <c r="P4" s="1"/>
    </row>
    <row r="5" spans="1:16" ht="15">
      <c r="H5" s="61"/>
      <c r="I5" s="112"/>
      <c r="J5" s="112"/>
      <c r="K5" s="112"/>
      <c r="L5" s="112"/>
      <c r="M5" s="112"/>
      <c r="N5" s="112"/>
      <c r="P5" s="1"/>
    </row>
    <row r="6" spans="1:16" ht="15">
      <c r="C6" s="72" t="s">
        <v>3</v>
      </c>
      <c r="D6" s="72"/>
      <c r="E6" s="72"/>
      <c r="F6" s="72"/>
      <c r="G6" s="72"/>
      <c r="H6" s="72"/>
      <c r="I6" s="72"/>
      <c r="J6" s="112"/>
      <c r="K6" s="112"/>
      <c r="L6" s="112"/>
      <c r="M6" s="112"/>
      <c r="N6" s="112"/>
    </row>
    <row r="7" spans="1:16" ht="15">
      <c r="C7" s="74" t="s">
        <v>4</v>
      </c>
      <c r="D7" s="74"/>
      <c r="E7" s="74"/>
      <c r="F7" s="74"/>
      <c r="G7" s="74"/>
      <c r="H7" s="74"/>
      <c r="I7" s="74"/>
      <c r="J7" s="112"/>
      <c r="K7" s="112"/>
      <c r="L7" s="112"/>
      <c r="M7" s="112"/>
      <c r="N7" s="112"/>
    </row>
    <row r="8" spans="1:16" thickBot="1">
      <c r="H8" s="3"/>
      <c r="I8" s="112"/>
      <c r="J8" s="112"/>
      <c r="K8" s="112"/>
      <c r="L8" s="112"/>
      <c r="M8" s="112"/>
      <c r="N8" s="112"/>
    </row>
    <row r="9" spans="1:16" ht="18.75" customHeight="1">
      <c r="A9" s="96" t="s">
        <v>5</v>
      </c>
      <c r="B9" s="99" t="s">
        <v>6</v>
      </c>
      <c r="C9" s="99" t="s">
        <v>7</v>
      </c>
      <c r="D9" s="99" t="s">
        <v>8</v>
      </c>
      <c r="E9" s="99"/>
      <c r="F9" s="99"/>
      <c r="G9" s="99"/>
      <c r="H9" s="99" t="s">
        <v>9</v>
      </c>
      <c r="I9" s="113" t="s">
        <v>10</v>
      </c>
      <c r="J9" s="113"/>
      <c r="K9" s="113"/>
      <c r="L9" s="113"/>
      <c r="M9" s="114"/>
      <c r="N9" s="115"/>
    </row>
    <row r="10" spans="1:16" ht="15.75" customHeight="1">
      <c r="A10" s="97"/>
      <c r="B10" s="100"/>
      <c r="C10" s="100"/>
      <c r="D10" s="100"/>
      <c r="E10" s="100"/>
      <c r="F10" s="100"/>
      <c r="G10" s="100"/>
      <c r="H10" s="100"/>
      <c r="I10" s="116" t="s">
        <v>64</v>
      </c>
      <c r="J10" s="117"/>
      <c r="K10" s="117"/>
      <c r="L10" s="117"/>
      <c r="M10" s="117"/>
      <c r="N10" s="118"/>
    </row>
    <row r="11" spans="1:16" ht="42.75" customHeight="1" thickBot="1">
      <c r="A11" s="98"/>
      <c r="B11" s="101"/>
      <c r="C11" s="101"/>
      <c r="D11" s="44" t="s">
        <v>11</v>
      </c>
      <c r="E11" s="45" t="s">
        <v>12</v>
      </c>
      <c r="F11" s="45" t="s">
        <v>13</v>
      </c>
      <c r="G11" s="45" t="s">
        <v>14</v>
      </c>
      <c r="H11" s="101"/>
      <c r="I11" s="119" t="s">
        <v>15</v>
      </c>
      <c r="J11" s="119" t="s">
        <v>16</v>
      </c>
      <c r="K11" s="119" t="s">
        <v>17</v>
      </c>
      <c r="L11" s="119" t="s">
        <v>18</v>
      </c>
      <c r="M11" s="120" t="s">
        <v>65</v>
      </c>
      <c r="N11" s="121" t="s">
        <v>68</v>
      </c>
    </row>
    <row r="12" spans="1:16" ht="25.5">
      <c r="A12" s="37" t="s">
        <v>19</v>
      </c>
      <c r="B12" s="107" t="s">
        <v>34</v>
      </c>
      <c r="C12" s="109" t="s">
        <v>20</v>
      </c>
      <c r="D12" s="20">
        <v>812</v>
      </c>
      <c r="E12" s="46" t="s">
        <v>54</v>
      </c>
      <c r="F12" s="54" t="s">
        <v>60</v>
      </c>
      <c r="G12" s="38"/>
      <c r="H12" s="39" t="s">
        <v>21</v>
      </c>
      <c r="I12" s="122">
        <f>SUM(I14:I18)</f>
        <v>50140261.920000002</v>
      </c>
      <c r="J12" s="122">
        <f t="shared" ref="J12:M12" si="0">SUM(J14:J18)</f>
        <v>53680495.909999996</v>
      </c>
      <c r="K12" s="122">
        <f t="shared" si="0"/>
        <v>44489900</v>
      </c>
      <c r="L12" s="122">
        <f t="shared" si="0"/>
        <v>44515200</v>
      </c>
      <c r="M12" s="122">
        <f t="shared" si="0"/>
        <v>44501100</v>
      </c>
      <c r="N12" s="123">
        <f>SUM(I12:M12)</f>
        <v>237326957.82999998</v>
      </c>
      <c r="O12" s="63"/>
    </row>
    <row r="13" spans="1:16" ht="15">
      <c r="A13" s="40"/>
      <c r="B13" s="108"/>
      <c r="C13" s="110"/>
      <c r="D13" s="6"/>
      <c r="E13" s="47"/>
      <c r="F13" s="50"/>
      <c r="G13" s="7"/>
      <c r="H13" s="5" t="s">
        <v>22</v>
      </c>
      <c r="I13" s="59"/>
      <c r="J13" s="59"/>
      <c r="K13" s="59"/>
      <c r="L13" s="59"/>
      <c r="M13" s="59"/>
      <c r="N13" s="60"/>
    </row>
    <row r="14" spans="1:16" ht="15">
      <c r="A14" s="40"/>
      <c r="B14" s="108"/>
      <c r="C14" s="110"/>
      <c r="D14" s="6">
        <v>812</v>
      </c>
      <c r="E14" s="47" t="s">
        <v>54</v>
      </c>
      <c r="F14" s="50" t="s">
        <v>60</v>
      </c>
      <c r="G14" s="7"/>
      <c r="H14" s="5" t="s">
        <v>23</v>
      </c>
      <c r="I14" s="59">
        <f>I21+I27+I33+I40</f>
        <v>132100</v>
      </c>
      <c r="J14" s="59">
        <f t="shared" ref="J14:M14" si="1">J21+J27+J33+J40</f>
        <v>63400</v>
      </c>
      <c r="K14" s="59">
        <f t="shared" si="1"/>
        <v>15100</v>
      </c>
      <c r="L14" s="59">
        <f t="shared" si="1"/>
        <v>15100</v>
      </c>
      <c r="M14" s="59">
        <f t="shared" si="1"/>
        <v>0</v>
      </c>
      <c r="N14" s="60">
        <f>SUM(I14:M14)</f>
        <v>225700</v>
      </c>
    </row>
    <row r="15" spans="1:16" ht="15">
      <c r="A15" s="40"/>
      <c r="B15" s="108"/>
      <c r="C15" s="110"/>
      <c r="D15" s="6">
        <v>812</v>
      </c>
      <c r="E15" s="47" t="s">
        <v>54</v>
      </c>
      <c r="F15" s="50" t="s">
        <v>60</v>
      </c>
      <c r="G15" s="7"/>
      <c r="H15" s="5" t="s">
        <v>24</v>
      </c>
      <c r="I15" s="59">
        <f t="shared" ref="I15:M18" si="2">I22+I28+I34+I41</f>
        <v>8303019</v>
      </c>
      <c r="J15" s="59">
        <f t="shared" si="2"/>
        <v>27519920</v>
      </c>
      <c r="K15" s="59">
        <f t="shared" si="2"/>
        <v>19904700</v>
      </c>
      <c r="L15" s="59">
        <f t="shared" si="2"/>
        <v>19904700</v>
      </c>
      <c r="M15" s="59">
        <f t="shared" si="2"/>
        <v>19904700</v>
      </c>
      <c r="N15" s="60">
        <f t="shared" ref="N15:N18" si="3">SUM(I15:M15)</f>
        <v>95537039</v>
      </c>
    </row>
    <row r="16" spans="1:16" ht="15">
      <c r="A16" s="40"/>
      <c r="B16" s="31"/>
      <c r="C16" s="110"/>
      <c r="D16" s="6">
        <v>812</v>
      </c>
      <c r="E16" s="47" t="s">
        <v>54</v>
      </c>
      <c r="F16" s="50" t="s">
        <v>60</v>
      </c>
      <c r="G16" s="7"/>
      <c r="H16" s="5" t="s">
        <v>25</v>
      </c>
      <c r="I16" s="59">
        <f t="shared" si="2"/>
        <v>39860220.350000001</v>
      </c>
      <c r="J16" s="59">
        <f t="shared" si="2"/>
        <v>24353093.899999999</v>
      </c>
      <c r="K16" s="59">
        <f t="shared" si="2"/>
        <v>23365300</v>
      </c>
      <c r="L16" s="59">
        <f t="shared" si="2"/>
        <v>23365300</v>
      </c>
      <c r="M16" s="59">
        <f t="shared" si="2"/>
        <v>23365300</v>
      </c>
      <c r="N16" s="60">
        <f t="shared" si="3"/>
        <v>134309214.25</v>
      </c>
    </row>
    <row r="17" spans="1:15" ht="27.75" customHeight="1">
      <c r="A17" s="40"/>
      <c r="B17" s="31"/>
      <c r="C17" s="110"/>
      <c r="D17" s="6">
        <v>812</v>
      </c>
      <c r="E17" s="47" t="s">
        <v>54</v>
      </c>
      <c r="F17" s="50" t="s">
        <v>26</v>
      </c>
      <c r="G17" s="7"/>
      <c r="H17" s="5" t="s">
        <v>27</v>
      </c>
      <c r="I17" s="59">
        <f t="shared" si="2"/>
        <v>1236562.57</v>
      </c>
      <c r="J17" s="59">
        <f t="shared" si="2"/>
        <v>1224082.01</v>
      </c>
      <c r="K17" s="59">
        <f t="shared" si="2"/>
        <v>1204800</v>
      </c>
      <c r="L17" s="59">
        <f t="shared" si="2"/>
        <v>1230100</v>
      </c>
      <c r="M17" s="59">
        <f t="shared" si="2"/>
        <v>1231100</v>
      </c>
      <c r="N17" s="60">
        <f t="shared" si="3"/>
        <v>6126644.5800000001</v>
      </c>
      <c r="O17" s="63"/>
    </row>
    <row r="18" spans="1:15" ht="25.5">
      <c r="A18" s="40"/>
      <c r="B18" s="31"/>
      <c r="C18" s="110"/>
      <c r="D18" s="7"/>
      <c r="E18" s="48"/>
      <c r="F18" s="55"/>
      <c r="G18" s="7"/>
      <c r="H18" s="5" t="s">
        <v>28</v>
      </c>
      <c r="I18" s="59">
        <f t="shared" si="2"/>
        <v>608360</v>
      </c>
      <c r="J18" s="59">
        <f t="shared" si="2"/>
        <v>520000</v>
      </c>
      <c r="K18" s="59">
        <f t="shared" si="2"/>
        <v>0</v>
      </c>
      <c r="L18" s="59">
        <f t="shared" si="2"/>
        <v>0</v>
      </c>
      <c r="M18" s="59">
        <f t="shared" si="2"/>
        <v>0</v>
      </c>
      <c r="N18" s="60">
        <f t="shared" si="3"/>
        <v>1128360</v>
      </c>
    </row>
    <row r="19" spans="1:15" ht="15">
      <c r="A19" s="40"/>
      <c r="B19" s="31"/>
      <c r="C19" s="13" t="s">
        <v>53</v>
      </c>
      <c r="D19" s="7"/>
      <c r="E19" s="48"/>
      <c r="F19" s="55"/>
      <c r="G19" s="7"/>
      <c r="H19" s="5"/>
      <c r="I19" s="59"/>
      <c r="J19" s="59"/>
      <c r="K19" s="59"/>
      <c r="L19" s="59"/>
      <c r="M19" s="62"/>
      <c r="N19" s="60"/>
    </row>
    <row r="20" spans="1:15" ht="25.5">
      <c r="A20" s="40"/>
      <c r="B20" s="31"/>
      <c r="C20" s="78" t="s">
        <v>29</v>
      </c>
      <c r="D20" s="6">
        <v>812</v>
      </c>
      <c r="E20" s="47" t="s">
        <v>54</v>
      </c>
      <c r="F20" s="50" t="s">
        <v>60</v>
      </c>
      <c r="G20" s="7"/>
      <c r="H20" s="5" t="s">
        <v>33</v>
      </c>
      <c r="I20" s="59">
        <f>SUM(I21:I25)</f>
        <v>873471.15</v>
      </c>
      <c r="J20" s="59">
        <f>SUM(J21:J25)</f>
        <v>661400</v>
      </c>
      <c r="K20" s="59">
        <f>SUM(K21:K25)</f>
        <v>0</v>
      </c>
      <c r="L20" s="59">
        <f>SUM(L21:L25)</f>
        <v>0</v>
      </c>
      <c r="M20" s="59">
        <f t="shared" ref="M20" si="4">SUM(M91)</f>
        <v>0</v>
      </c>
      <c r="N20" s="60">
        <f>SUM(I20:M20)</f>
        <v>1534871.15</v>
      </c>
    </row>
    <row r="21" spans="1:15" ht="15">
      <c r="A21" s="40"/>
      <c r="B21" s="31"/>
      <c r="C21" s="78"/>
      <c r="D21" s="6">
        <v>812</v>
      </c>
      <c r="E21" s="47" t="s">
        <v>54</v>
      </c>
      <c r="F21" s="50" t="s">
        <v>60</v>
      </c>
      <c r="G21" s="7"/>
      <c r="H21" s="5" t="s">
        <v>23</v>
      </c>
      <c r="I21" s="59">
        <f t="shared" ref="I21:M25" si="5">I62+I92+I120</f>
        <v>50000</v>
      </c>
      <c r="J21" s="59">
        <f t="shared" si="5"/>
        <v>50000</v>
      </c>
      <c r="K21" s="59">
        <f t="shared" si="5"/>
        <v>0</v>
      </c>
      <c r="L21" s="59">
        <f t="shared" si="5"/>
        <v>0</v>
      </c>
      <c r="M21" s="59">
        <f t="shared" si="5"/>
        <v>0</v>
      </c>
      <c r="N21" s="60">
        <f t="shared" ref="N21:N23" si="6">SUM(I21:M21)</f>
        <v>100000</v>
      </c>
    </row>
    <row r="22" spans="1:15" ht="15">
      <c r="A22" s="40"/>
      <c r="B22" s="31"/>
      <c r="C22" s="78"/>
      <c r="D22" s="8"/>
      <c r="E22" s="49"/>
      <c r="F22" s="56"/>
      <c r="G22" s="7"/>
      <c r="H22" s="5" t="s">
        <v>24</v>
      </c>
      <c r="I22" s="59">
        <f t="shared" si="5"/>
        <v>721400</v>
      </c>
      <c r="J22" s="59">
        <f t="shared" si="5"/>
        <v>611400</v>
      </c>
      <c r="K22" s="59">
        <f t="shared" si="5"/>
        <v>0</v>
      </c>
      <c r="L22" s="59">
        <f t="shared" si="5"/>
        <v>0</v>
      </c>
      <c r="M22" s="59">
        <f t="shared" si="5"/>
        <v>0</v>
      </c>
      <c r="N22" s="60">
        <f t="shared" si="6"/>
        <v>1332800</v>
      </c>
    </row>
    <row r="23" spans="1:15" ht="15">
      <c r="A23" s="40"/>
      <c r="B23" s="31"/>
      <c r="C23" s="78"/>
      <c r="D23" s="8"/>
      <c r="E23" s="49"/>
      <c r="F23" s="56"/>
      <c r="G23" s="7"/>
      <c r="H23" s="5" t="s">
        <v>25</v>
      </c>
      <c r="I23" s="59">
        <f t="shared" si="5"/>
        <v>102071.15</v>
      </c>
      <c r="J23" s="59">
        <f t="shared" si="5"/>
        <v>0</v>
      </c>
      <c r="K23" s="59">
        <f t="shared" si="5"/>
        <v>0</v>
      </c>
      <c r="L23" s="59">
        <f t="shared" si="5"/>
        <v>0</v>
      </c>
      <c r="M23" s="59">
        <f t="shared" si="5"/>
        <v>0</v>
      </c>
      <c r="N23" s="60">
        <f t="shared" si="6"/>
        <v>102071.15</v>
      </c>
    </row>
    <row r="24" spans="1:15" ht="27" customHeight="1">
      <c r="A24" s="40"/>
      <c r="B24" s="31"/>
      <c r="C24" s="78"/>
      <c r="D24" s="8"/>
      <c r="E24" s="49"/>
      <c r="F24" s="56"/>
      <c r="G24" s="7"/>
      <c r="H24" s="5" t="s">
        <v>27</v>
      </c>
      <c r="I24" s="59">
        <f t="shared" si="5"/>
        <v>0</v>
      </c>
      <c r="J24" s="59">
        <f t="shared" si="5"/>
        <v>0</v>
      </c>
      <c r="K24" s="59">
        <f t="shared" si="5"/>
        <v>0</v>
      </c>
      <c r="L24" s="59">
        <f t="shared" si="5"/>
        <v>0</v>
      </c>
      <c r="M24" s="59">
        <f t="shared" si="5"/>
        <v>0</v>
      </c>
      <c r="N24" s="60">
        <f>SUM(I24:M24)</f>
        <v>0</v>
      </c>
    </row>
    <row r="25" spans="1:15" ht="25.5">
      <c r="A25" s="40"/>
      <c r="B25" s="31"/>
      <c r="C25" s="79"/>
      <c r="D25" s="7"/>
      <c r="E25" s="48"/>
      <c r="F25" s="55"/>
      <c r="G25" s="7"/>
      <c r="H25" s="5" t="s">
        <v>28</v>
      </c>
      <c r="I25" s="59">
        <f t="shared" si="5"/>
        <v>0</v>
      </c>
      <c r="J25" s="59">
        <f t="shared" si="5"/>
        <v>0</v>
      </c>
      <c r="K25" s="59">
        <f t="shared" si="5"/>
        <v>0</v>
      </c>
      <c r="L25" s="59">
        <f t="shared" si="5"/>
        <v>0</v>
      </c>
      <c r="M25" s="59">
        <f t="shared" si="5"/>
        <v>0</v>
      </c>
      <c r="N25" s="60">
        <f>SUM(I25:M25)</f>
        <v>0</v>
      </c>
    </row>
    <row r="26" spans="1:15" ht="25.5">
      <c r="A26" s="40"/>
      <c r="B26" s="4"/>
      <c r="C26" s="33" t="s">
        <v>29</v>
      </c>
      <c r="D26" s="17">
        <v>812</v>
      </c>
      <c r="E26" s="47" t="s">
        <v>54</v>
      </c>
      <c r="F26" s="50" t="s">
        <v>60</v>
      </c>
      <c r="G26" s="7"/>
      <c r="H26" s="5" t="s">
        <v>33</v>
      </c>
      <c r="I26" s="59">
        <f>SUM(I27:I31)</f>
        <v>34111857.039999999</v>
      </c>
      <c r="J26" s="59">
        <f t="shared" ref="J26:M26" si="7">SUM(J27:J31)</f>
        <v>38392237</v>
      </c>
      <c r="K26" s="59">
        <f t="shared" si="7"/>
        <v>30291800</v>
      </c>
      <c r="L26" s="59">
        <f t="shared" si="7"/>
        <v>30316100</v>
      </c>
      <c r="M26" s="59">
        <f t="shared" si="7"/>
        <v>30316100</v>
      </c>
      <c r="N26" s="60">
        <f>SUM(I26:M26)</f>
        <v>163428094.03999999</v>
      </c>
    </row>
    <row r="27" spans="1:15" ht="30.75" customHeight="1">
      <c r="A27" s="40"/>
      <c r="B27" s="4"/>
      <c r="C27" s="34" t="s">
        <v>52</v>
      </c>
      <c r="D27" s="17">
        <v>812</v>
      </c>
      <c r="E27" s="47" t="s">
        <v>54</v>
      </c>
      <c r="F27" s="50" t="s">
        <v>60</v>
      </c>
      <c r="G27" s="7"/>
      <c r="H27" s="5" t="s">
        <v>23</v>
      </c>
      <c r="I27" s="59">
        <f>I77+I113</f>
        <v>82100</v>
      </c>
      <c r="J27" s="59">
        <f t="shared" ref="J27:M27" si="8">J77+J113</f>
        <v>0</v>
      </c>
      <c r="K27" s="59">
        <f t="shared" si="8"/>
        <v>0</v>
      </c>
      <c r="L27" s="59">
        <f t="shared" si="8"/>
        <v>0</v>
      </c>
      <c r="M27" s="59">
        <f t="shared" si="8"/>
        <v>0</v>
      </c>
      <c r="N27" s="60">
        <f t="shared" ref="N27:N44" si="9">SUM(I27:M27)</f>
        <v>82100</v>
      </c>
    </row>
    <row r="28" spans="1:15" ht="15">
      <c r="A28" s="40"/>
      <c r="B28" s="4"/>
      <c r="C28" s="34"/>
      <c r="D28" s="17">
        <v>812</v>
      </c>
      <c r="E28" s="47" t="s">
        <v>54</v>
      </c>
      <c r="F28" s="50" t="s">
        <v>60</v>
      </c>
      <c r="G28" s="7"/>
      <c r="H28" s="5" t="s">
        <v>24</v>
      </c>
      <c r="I28" s="59">
        <f t="shared" ref="I28:M31" si="10">I78+I114</f>
        <v>6787319</v>
      </c>
      <c r="J28" s="59">
        <f t="shared" si="10"/>
        <v>20877737</v>
      </c>
      <c r="K28" s="59">
        <f t="shared" si="10"/>
        <v>19404700</v>
      </c>
      <c r="L28" s="59">
        <f t="shared" si="10"/>
        <v>19404700</v>
      </c>
      <c r="M28" s="59">
        <f t="shared" si="10"/>
        <v>19404700</v>
      </c>
      <c r="N28" s="60">
        <f t="shared" si="9"/>
        <v>85879156</v>
      </c>
    </row>
    <row r="29" spans="1:15" ht="15">
      <c r="A29" s="40"/>
      <c r="B29" s="4"/>
      <c r="C29" s="34"/>
      <c r="D29" s="17">
        <v>812</v>
      </c>
      <c r="E29" s="47" t="s">
        <v>54</v>
      </c>
      <c r="F29" s="50" t="s">
        <v>60</v>
      </c>
      <c r="G29" s="6"/>
      <c r="H29" s="5" t="s">
        <v>25</v>
      </c>
      <c r="I29" s="59">
        <f t="shared" si="10"/>
        <v>25892228.039999999</v>
      </c>
      <c r="J29" s="59">
        <f t="shared" si="10"/>
        <v>15853500</v>
      </c>
      <c r="K29" s="59">
        <f t="shared" si="10"/>
        <v>9723300</v>
      </c>
      <c r="L29" s="59">
        <f t="shared" si="10"/>
        <v>9723300</v>
      </c>
      <c r="M29" s="59">
        <f t="shared" si="10"/>
        <v>9723300</v>
      </c>
      <c r="N29" s="60">
        <f t="shared" si="9"/>
        <v>70915628.039999992</v>
      </c>
    </row>
    <row r="30" spans="1:15" ht="25.5">
      <c r="A30" s="40"/>
      <c r="B30" s="4"/>
      <c r="C30" s="34"/>
      <c r="D30" s="17">
        <v>812</v>
      </c>
      <c r="E30" s="47" t="s">
        <v>54</v>
      </c>
      <c r="F30" s="50" t="s">
        <v>26</v>
      </c>
      <c r="G30" s="7"/>
      <c r="H30" s="5" t="s">
        <v>27</v>
      </c>
      <c r="I30" s="59">
        <f t="shared" si="10"/>
        <v>1095410</v>
      </c>
      <c r="J30" s="59">
        <f t="shared" si="10"/>
        <v>1141000</v>
      </c>
      <c r="K30" s="59">
        <f t="shared" si="10"/>
        <v>1163800</v>
      </c>
      <c r="L30" s="59">
        <f t="shared" si="10"/>
        <v>1188100</v>
      </c>
      <c r="M30" s="59">
        <f t="shared" si="10"/>
        <v>1188100</v>
      </c>
      <c r="N30" s="60">
        <f t="shared" si="9"/>
        <v>5776410</v>
      </c>
    </row>
    <row r="31" spans="1:15" ht="25.5">
      <c r="A31" s="40"/>
      <c r="B31" s="4"/>
      <c r="C31" s="35"/>
      <c r="D31" s="32"/>
      <c r="E31" s="48"/>
      <c r="F31" s="55"/>
      <c r="G31" s="7"/>
      <c r="H31" s="5" t="s">
        <v>28</v>
      </c>
      <c r="I31" s="59">
        <f t="shared" si="10"/>
        <v>254800</v>
      </c>
      <c r="J31" s="59">
        <f t="shared" si="10"/>
        <v>520000</v>
      </c>
      <c r="K31" s="59">
        <f t="shared" si="10"/>
        <v>0</v>
      </c>
      <c r="L31" s="59">
        <f t="shared" si="10"/>
        <v>0</v>
      </c>
      <c r="M31" s="59">
        <f t="shared" si="10"/>
        <v>0</v>
      </c>
      <c r="N31" s="60">
        <f t="shared" si="9"/>
        <v>774800</v>
      </c>
    </row>
    <row r="32" spans="1:15" ht="25.5">
      <c r="A32" s="40"/>
      <c r="B32" s="4"/>
      <c r="C32" s="34" t="s">
        <v>31</v>
      </c>
      <c r="D32" s="17">
        <v>812</v>
      </c>
      <c r="E32" s="47" t="s">
        <v>54</v>
      </c>
      <c r="F32" s="50" t="s">
        <v>60</v>
      </c>
      <c r="G32" s="7"/>
      <c r="H32" s="5" t="s">
        <v>33</v>
      </c>
      <c r="I32" s="59">
        <f>SUM(I33:I37)</f>
        <v>10946304.560000001</v>
      </c>
      <c r="J32" s="59">
        <f t="shared" ref="J32:M32" si="11">SUM(J33:J37)</f>
        <v>10553787.9</v>
      </c>
      <c r="K32" s="59">
        <f t="shared" si="11"/>
        <v>10010100</v>
      </c>
      <c r="L32" s="59">
        <f t="shared" si="11"/>
        <v>10011100</v>
      </c>
      <c r="M32" s="59">
        <f t="shared" si="11"/>
        <v>9997000</v>
      </c>
      <c r="N32" s="60">
        <f t="shared" si="9"/>
        <v>51518292.460000001</v>
      </c>
    </row>
    <row r="33" spans="1:15" ht="15">
      <c r="A33" s="40"/>
      <c r="B33" s="4"/>
      <c r="C33" s="14" t="s">
        <v>32</v>
      </c>
      <c r="D33" s="32"/>
      <c r="E33" s="48"/>
      <c r="F33" s="55"/>
      <c r="G33" s="7"/>
      <c r="H33" s="5" t="s">
        <v>23</v>
      </c>
      <c r="I33" s="59">
        <f>I55+I106</f>
        <v>0</v>
      </c>
      <c r="J33" s="59">
        <f t="shared" ref="J33:M33" si="12">J55+J106</f>
        <v>13400</v>
      </c>
      <c r="K33" s="59">
        <f t="shared" si="12"/>
        <v>15100</v>
      </c>
      <c r="L33" s="59">
        <f t="shared" si="12"/>
        <v>15100</v>
      </c>
      <c r="M33" s="59">
        <f t="shared" si="12"/>
        <v>0</v>
      </c>
      <c r="N33" s="60">
        <f t="shared" si="9"/>
        <v>43600</v>
      </c>
    </row>
    <row r="34" spans="1:15" ht="15">
      <c r="A34" s="40"/>
      <c r="B34" s="4"/>
      <c r="C34" s="18"/>
      <c r="D34" s="17">
        <v>812</v>
      </c>
      <c r="E34" s="47" t="s">
        <v>54</v>
      </c>
      <c r="F34" s="50" t="s">
        <v>60</v>
      </c>
      <c r="G34" s="7"/>
      <c r="H34" s="5" t="s">
        <v>24</v>
      </c>
      <c r="I34" s="59">
        <f t="shared" ref="I34:M37" si="13">I56+I107</f>
        <v>794300</v>
      </c>
      <c r="J34" s="59">
        <f t="shared" si="13"/>
        <v>4780783</v>
      </c>
      <c r="K34" s="59">
        <f t="shared" si="13"/>
        <v>500000</v>
      </c>
      <c r="L34" s="59">
        <f t="shared" si="13"/>
        <v>500000</v>
      </c>
      <c r="M34" s="59">
        <f t="shared" si="13"/>
        <v>500000</v>
      </c>
      <c r="N34" s="60">
        <f t="shared" si="9"/>
        <v>7075083</v>
      </c>
    </row>
    <row r="35" spans="1:15" ht="15">
      <c r="A35" s="40"/>
      <c r="B35" s="4"/>
      <c r="C35" s="18"/>
      <c r="D35" s="17">
        <v>812</v>
      </c>
      <c r="E35" s="47" t="s">
        <v>54</v>
      </c>
      <c r="F35" s="50" t="s">
        <v>60</v>
      </c>
      <c r="G35" s="6"/>
      <c r="H35" s="5" t="s">
        <v>25</v>
      </c>
      <c r="I35" s="59">
        <f t="shared" si="13"/>
        <v>9758911.0600000005</v>
      </c>
      <c r="J35" s="59">
        <f t="shared" si="13"/>
        <v>5719604.9000000004</v>
      </c>
      <c r="K35" s="59">
        <f t="shared" si="13"/>
        <v>9454000</v>
      </c>
      <c r="L35" s="59">
        <f t="shared" si="13"/>
        <v>9454000</v>
      </c>
      <c r="M35" s="59">
        <f t="shared" si="13"/>
        <v>9454000</v>
      </c>
      <c r="N35" s="60">
        <f t="shared" si="9"/>
        <v>43840515.960000001</v>
      </c>
    </row>
    <row r="36" spans="1:15" ht="25.5">
      <c r="A36" s="40"/>
      <c r="B36" s="4"/>
      <c r="C36" s="18"/>
      <c r="D36" s="17">
        <v>812</v>
      </c>
      <c r="E36" s="47" t="s">
        <v>54</v>
      </c>
      <c r="F36" s="50" t="s">
        <v>26</v>
      </c>
      <c r="G36" s="7"/>
      <c r="H36" s="5" t="s">
        <v>27</v>
      </c>
      <c r="I36" s="59">
        <f t="shared" si="13"/>
        <v>39533.5</v>
      </c>
      <c r="J36" s="59">
        <f t="shared" si="13"/>
        <v>40000</v>
      </c>
      <c r="K36" s="59">
        <f t="shared" si="13"/>
        <v>41000</v>
      </c>
      <c r="L36" s="59">
        <f t="shared" si="13"/>
        <v>42000</v>
      </c>
      <c r="M36" s="59">
        <f t="shared" si="13"/>
        <v>43000</v>
      </c>
      <c r="N36" s="60">
        <f t="shared" si="9"/>
        <v>205533.5</v>
      </c>
      <c r="O36" s="4"/>
    </row>
    <row r="37" spans="1:15" ht="25.5">
      <c r="A37" s="40"/>
      <c r="B37" s="4"/>
      <c r="C37" s="19"/>
      <c r="D37" s="32"/>
      <c r="E37" s="48"/>
      <c r="F37" s="55"/>
      <c r="G37" s="7"/>
      <c r="H37" s="5" t="s">
        <v>28</v>
      </c>
      <c r="I37" s="59">
        <f t="shared" si="13"/>
        <v>353560</v>
      </c>
      <c r="J37" s="59">
        <f t="shared" si="13"/>
        <v>0</v>
      </c>
      <c r="K37" s="59">
        <f t="shared" si="13"/>
        <v>0</v>
      </c>
      <c r="L37" s="59">
        <f t="shared" si="13"/>
        <v>0</v>
      </c>
      <c r="M37" s="59">
        <f t="shared" si="13"/>
        <v>0</v>
      </c>
      <c r="N37" s="60">
        <f t="shared" si="9"/>
        <v>353560</v>
      </c>
    </row>
    <row r="38" spans="1:15" ht="15">
      <c r="A38" s="40"/>
      <c r="B38" s="31"/>
      <c r="C38" s="80" t="s">
        <v>67</v>
      </c>
      <c r="D38" s="6">
        <v>812</v>
      </c>
      <c r="E38" s="47" t="s">
        <v>55</v>
      </c>
      <c r="F38" s="50" t="s">
        <v>60</v>
      </c>
      <c r="G38" s="7"/>
      <c r="H38" s="5" t="s">
        <v>21</v>
      </c>
      <c r="I38" s="59">
        <f>SUM(I40:I44)</f>
        <v>4208629.17</v>
      </c>
      <c r="J38" s="59">
        <f t="shared" ref="J38:M38" si="14">SUM(J40:J44)</f>
        <v>4073071.01</v>
      </c>
      <c r="K38" s="59">
        <f t="shared" si="14"/>
        <v>4188000</v>
      </c>
      <c r="L38" s="59">
        <f t="shared" si="14"/>
        <v>4188000</v>
      </c>
      <c r="M38" s="59">
        <f t="shared" si="14"/>
        <v>4188000</v>
      </c>
      <c r="N38" s="60">
        <f t="shared" si="9"/>
        <v>20845700.18</v>
      </c>
    </row>
    <row r="39" spans="1:15" ht="15">
      <c r="A39" s="40"/>
      <c r="B39" s="31"/>
      <c r="C39" s="78"/>
      <c r="D39" s="6"/>
      <c r="E39" s="47"/>
      <c r="F39" s="50"/>
      <c r="G39" s="7"/>
      <c r="H39" s="5" t="s">
        <v>22</v>
      </c>
      <c r="I39" s="59"/>
      <c r="J39" s="59"/>
      <c r="K39" s="59"/>
      <c r="L39" s="59"/>
      <c r="M39" s="59">
        <f t="shared" ref="M39" si="15">SUM(M98)</f>
        <v>0</v>
      </c>
      <c r="N39" s="60">
        <f t="shared" si="9"/>
        <v>0</v>
      </c>
    </row>
    <row r="40" spans="1:15" ht="15">
      <c r="A40" s="40"/>
      <c r="B40" s="31"/>
      <c r="C40" s="78"/>
      <c r="D40" s="7"/>
      <c r="E40" s="48"/>
      <c r="F40" s="55"/>
      <c r="G40" s="7"/>
      <c r="H40" s="5" t="s">
        <v>23</v>
      </c>
      <c r="I40" s="59">
        <f>I99</f>
        <v>0</v>
      </c>
      <c r="J40" s="59">
        <f t="shared" ref="J40:M40" si="16">J99</f>
        <v>0</v>
      </c>
      <c r="K40" s="59">
        <f t="shared" si="16"/>
        <v>0</v>
      </c>
      <c r="L40" s="59">
        <f t="shared" si="16"/>
        <v>0</v>
      </c>
      <c r="M40" s="59">
        <f t="shared" si="16"/>
        <v>0</v>
      </c>
      <c r="N40" s="60">
        <f t="shared" si="9"/>
        <v>0</v>
      </c>
    </row>
    <row r="41" spans="1:15" ht="15">
      <c r="A41" s="40"/>
      <c r="B41" s="31"/>
      <c r="C41" s="78"/>
      <c r="D41" s="7"/>
      <c r="E41" s="48"/>
      <c r="F41" s="55"/>
      <c r="G41" s="7"/>
      <c r="H41" s="5" t="s">
        <v>24</v>
      </c>
      <c r="I41" s="59">
        <f t="shared" ref="I41:M44" si="17">I100</f>
        <v>0</v>
      </c>
      <c r="J41" s="59">
        <f t="shared" si="17"/>
        <v>1250000</v>
      </c>
      <c r="K41" s="59">
        <f t="shared" si="17"/>
        <v>0</v>
      </c>
      <c r="L41" s="59">
        <f t="shared" si="17"/>
        <v>0</v>
      </c>
      <c r="M41" s="59">
        <f t="shared" si="17"/>
        <v>0</v>
      </c>
      <c r="N41" s="60">
        <f t="shared" si="9"/>
        <v>1250000</v>
      </c>
    </row>
    <row r="42" spans="1:15" ht="15">
      <c r="A42" s="40"/>
      <c r="B42" s="31"/>
      <c r="C42" s="78"/>
      <c r="D42" s="6">
        <v>812</v>
      </c>
      <c r="E42" s="47" t="s">
        <v>55</v>
      </c>
      <c r="F42" s="50" t="s">
        <v>60</v>
      </c>
      <c r="G42" s="6"/>
      <c r="H42" s="5" t="s">
        <v>25</v>
      </c>
      <c r="I42" s="59">
        <f t="shared" si="17"/>
        <v>4107010.1</v>
      </c>
      <c r="J42" s="59">
        <f t="shared" si="17"/>
        <v>2779989</v>
      </c>
      <c r="K42" s="59">
        <f t="shared" si="17"/>
        <v>4188000</v>
      </c>
      <c r="L42" s="59">
        <f t="shared" si="17"/>
        <v>4188000</v>
      </c>
      <c r="M42" s="59">
        <f t="shared" si="17"/>
        <v>4188000</v>
      </c>
      <c r="N42" s="60">
        <f t="shared" si="9"/>
        <v>19450999.100000001</v>
      </c>
    </row>
    <row r="43" spans="1:15" ht="25.5">
      <c r="A43" s="40"/>
      <c r="B43" s="31"/>
      <c r="C43" s="78"/>
      <c r="D43" s="7"/>
      <c r="E43" s="48"/>
      <c r="F43" s="55"/>
      <c r="G43" s="7"/>
      <c r="H43" s="5" t="s">
        <v>27</v>
      </c>
      <c r="I43" s="59">
        <f t="shared" si="17"/>
        <v>101619.07</v>
      </c>
      <c r="J43" s="59">
        <f t="shared" si="17"/>
        <v>43082.01</v>
      </c>
      <c r="K43" s="59">
        <f t="shared" si="17"/>
        <v>0</v>
      </c>
      <c r="L43" s="59">
        <f t="shared" si="17"/>
        <v>0</v>
      </c>
      <c r="M43" s="59">
        <f t="shared" si="17"/>
        <v>0</v>
      </c>
      <c r="N43" s="60">
        <f t="shared" si="9"/>
        <v>144701.08000000002</v>
      </c>
    </row>
    <row r="44" spans="1:15" ht="26.25" thickBot="1">
      <c r="A44" s="40"/>
      <c r="B44" s="31"/>
      <c r="C44" s="78"/>
      <c r="D44" s="7"/>
      <c r="E44" s="48"/>
      <c r="F44" s="55"/>
      <c r="G44" s="7"/>
      <c r="H44" s="5" t="s">
        <v>28</v>
      </c>
      <c r="I44" s="59">
        <f t="shared" si="17"/>
        <v>0</v>
      </c>
      <c r="J44" s="59">
        <f t="shared" si="17"/>
        <v>0</v>
      </c>
      <c r="K44" s="59">
        <f t="shared" si="17"/>
        <v>0</v>
      </c>
      <c r="L44" s="59">
        <f t="shared" si="17"/>
        <v>0</v>
      </c>
      <c r="M44" s="59">
        <f t="shared" si="17"/>
        <v>0</v>
      </c>
      <c r="N44" s="60">
        <f t="shared" si="9"/>
        <v>0</v>
      </c>
    </row>
    <row r="45" spans="1:15" ht="15">
      <c r="A45" s="102" t="s">
        <v>35</v>
      </c>
      <c r="B45" s="104" t="s">
        <v>36</v>
      </c>
      <c r="C45" s="88" t="s">
        <v>37</v>
      </c>
      <c r="D45" s="20">
        <v>812</v>
      </c>
      <c r="E45" s="46" t="s">
        <v>54</v>
      </c>
      <c r="F45" s="54" t="s">
        <v>62</v>
      </c>
      <c r="G45" s="20"/>
      <c r="H45" s="21" t="s">
        <v>21</v>
      </c>
      <c r="I45" s="122">
        <f>SUM(I47:I51)</f>
        <v>10593294.390000001</v>
      </c>
      <c r="J45" s="122">
        <f t="shared" ref="J45:M45" si="18">SUM(J47:J51)</f>
        <v>10815712.9</v>
      </c>
      <c r="K45" s="122">
        <f t="shared" si="18"/>
        <v>9914000</v>
      </c>
      <c r="L45" s="122">
        <f t="shared" si="18"/>
        <v>9914000</v>
      </c>
      <c r="M45" s="122">
        <f t="shared" si="18"/>
        <v>9914000</v>
      </c>
      <c r="N45" s="124">
        <f>SUM(I45:M46)</f>
        <v>51151007.289999999</v>
      </c>
    </row>
    <row r="46" spans="1:15" ht="15">
      <c r="A46" s="103"/>
      <c r="B46" s="105"/>
      <c r="C46" s="76"/>
      <c r="D46" s="6"/>
      <c r="E46" s="47"/>
      <c r="F46" s="50"/>
      <c r="G46" s="6"/>
      <c r="H46" s="9" t="s">
        <v>22</v>
      </c>
      <c r="I46" s="59"/>
      <c r="J46" s="59"/>
      <c r="K46" s="59"/>
      <c r="L46" s="62"/>
      <c r="M46" s="59">
        <f t="shared" ref="M46" si="19">SUM(M54+M61)</f>
        <v>0</v>
      </c>
      <c r="N46" s="125"/>
    </row>
    <row r="47" spans="1:15" ht="15">
      <c r="A47" s="103"/>
      <c r="B47" s="105"/>
      <c r="C47" s="76"/>
      <c r="D47" s="6"/>
      <c r="E47" s="47"/>
      <c r="F47" s="50"/>
      <c r="G47" s="6"/>
      <c r="H47" s="9" t="s">
        <v>23</v>
      </c>
      <c r="I47" s="59">
        <f>I55+I62</f>
        <v>0</v>
      </c>
      <c r="J47" s="59">
        <f t="shared" ref="J47:M47" si="20">J55+J62</f>
        <v>0</v>
      </c>
      <c r="K47" s="59">
        <f t="shared" si="20"/>
        <v>0</v>
      </c>
      <c r="L47" s="59">
        <f t="shared" si="20"/>
        <v>0</v>
      </c>
      <c r="M47" s="59">
        <f t="shared" si="20"/>
        <v>0</v>
      </c>
      <c r="N47" s="125">
        <f>SUM(I47:M47)</f>
        <v>0</v>
      </c>
    </row>
    <row r="48" spans="1:15" ht="15">
      <c r="A48" s="103"/>
      <c r="B48" s="105"/>
      <c r="C48" s="76"/>
      <c r="D48" s="6"/>
      <c r="E48" s="47"/>
      <c r="F48" s="50"/>
      <c r="G48" s="6"/>
      <c r="H48" s="9" t="s">
        <v>24</v>
      </c>
      <c r="I48" s="59">
        <f t="shared" ref="I48:M51" si="21">I56+I63</f>
        <v>1421400</v>
      </c>
      <c r="J48" s="59">
        <f t="shared" si="21"/>
        <v>5166683</v>
      </c>
      <c r="K48" s="59">
        <f t="shared" si="21"/>
        <v>500000</v>
      </c>
      <c r="L48" s="59">
        <f t="shared" si="21"/>
        <v>500000</v>
      </c>
      <c r="M48" s="59">
        <f t="shared" si="21"/>
        <v>500000</v>
      </c>
      <c r="N48" s="125">
        <f t="shared" ref="N48:N51" si="22">SUM(I48:M48)</f>
        <v>8088083</v>
      </c>
    </row>
    <row r="49" spans="1:14" ht="15">
      <c r="A49" s="103"/>
      <c r="B49" s="105"/>
      <c r="C49" s="76"/>
      <c r="D49" s="6">
        <v>812</v>
      </c>
      <c r="E49" s="47" t="s">
        <v>54</v>
      </c>
      <c r="F49" s="50" t="s">
        <v>62</v>
      </c>
      <c r="G49" s="6"/>
      <c r="H49" s="9" t="s">
        <v>25</v>
      </c>
      <c r="I49" s="59">
        <f t="shared" si="21"/>
        <v>9171894.3900000006</v>
      </c>
      <c r="J49" s="59">
        <f t="shared" si="21"/>
        <v>5649029.9000000004</v>
      </c>
      <c r="K49" s="59">
        <f t="shared" si="21"/>
        <v>9414000</v>
      </c>
      <c r="L49" s="59">
        <f t="shared" si="21"/>
        <v>9414000</v>
      </c>
      <c r="M49" s="59">
        <f t="shared" si="21"/>
        <v>9414000</v>
      </c>
      <c r="N49" s="125">
        <f t="shared" si="22"/>
        <v>43062924.289999999</v>
      </c>
    </row>
    <row r="50" spans="1:14" ht="25.5">
      <c r="A50" s="103"/>
      <c r="B50" s="105"/>
      <c r="C50" s="76"/>
      <c r="D50" s="6"/>
      <c r="E50" s="47"/>
      <c r="F50" s="50"/>
      <c r="G50" s="6"/>
      <c r="H50" s="9" t="s">
        <v>27</v>
      </c>
      <c r="I50" s="59">
        <f t="shared" si="21"/>
        <v>0</v>
      </c>
      <c r="J50" s="59">
        <f t="shared" si="21"/>
        <v>0</v>
      </c>
      <c r="K50" s="59">
        <f t="shared" si="21"/>
        <v>0</v>
      </c>
      <c r="L50" s="59">
        <f t="shared" si="21"/>
        <v>0</v>
      </c>
      <c r="M50" s="59">
        <f t="shared" si="21"/>
        <v>0</v>
      </c>
      <c r="N50" s="125">
        <f t="shared" si="22"/>
        <v>0</v>
      </c>
    </row>
    <row r="51" spans="1:14" ht="25.5">
      <c r="A51" s="103"/>
      <c r="B51" s="105"/>
      <c r="C51" s="76"/>
      <c r="D51" s="6"/>
      <c r="E51" s="47"/>
      <c r="F51" s="50"/>
      <c r="G51" s="6"/>
      <c r="H51" s="9" t="s">
        <v>28</v>
      </c>
      <c r="I51" s="59">
        <f t="shared" si="21"/>
        <v>0</v>
      </c>
      <c r="J51" s="59">
        <f t="shared" si="21"/>
        <v>0</v>
      </c>
      <c r="K51" s="59">
        <f t="shared" si="21"/>
        <v>0</v>
      </c>
      <c r="L51" s="59">
        <f t="shared" si="21"/>
        <v>0</v>
      </c>
      <c r="M51" s="59">
        <f t="shared" si="21"/>
        <v>0</v>
      </c>
      <c r="N51" s="125">
        <f t="shared" si="22"/>
        <v>0</v>
      </c>
    </row>
    <row r="52" spans="1:14" ht="15">
      <c r="A52" s="103"/>
      <c r="B52" s="105"/>
      <c r="C52" s="30" t="s">
        <v>38</v>
      </c>
      <c r="D52" s="6"/>
      <c r="E52" s="47"/>
      <c r="F52" s="50"/>
      <c r="G52" s="6"/>
      <c r="H52" s="9"/>
      <c r="I52" s="59"/>
      <c r="J52" s="59"/>
      <c r="K52" s="59"/>
      <c r="L52" s="59"/>
      <c r="M52" s="126"/>
      <c r="N52" s="60"/>
    </row>
    <row r="53" spans="1:14" ht="25.5">
      <c r="A53" s="103"/>
      <c r="B53" s="106"/>
      <c r="C53" s="10" t="s">
        <v>39</v>
      </c>
      <c r="D53" s="17">
        <v>812</v>
      </c>
      <c r="E53" s="47" t="s">
        <v>54</v>
      </c>
      <c r="F53" s="50" t="s">
        <v>62</v>
      </c>
      <c r="G53" s="6"/>
      <c r="H53" s="9" t="s">
        <v>21</v>
      </c>
      <c r="I53" s="59">
        <f>SUM(I54:I59)</f>
        <v>9871894.3900000006</v>
      </c>
      <c r="J53" s="59">
        <f>SUM(J54:J59)</f>
        <v>10204312.9</v>
      </c>
      <c r="K53" s="59">
        <f>SUM(K54:K59)</f>
        <v>9914000</v>
      </c>
      <c r="L53" s="59">
        <f>SUM(L54:L59)</f>
        <v>9914000</v>
      </c>
      <c r="M53" s="59">
        <f>SUM(M54:M59)</f>
        <v>9914000</v>
      </c>
      <c r="N53" s="60">
        <f>SUM(I53:M53)</f>
        <v>49818207.289999999</v>
      </c>
    </row>
    <row r="54" spans="1:14" ht="15">
      <c r="A54" s="103"/>
      <c r="B54" s="106"/>
      <c r="C54" s="12" t="s">
        <v>32</v>
      </c>
      <c r="D54" s="17"/>
      <c r="E54" s="47"/>
      <c r="F54" s="50"/>
      <c r="G54" s="6"/>
      <c r="H54" s="9" t="s">
        <v>22</v>
      </c>
      <c r="I54" s="59"/>
      <c r="J54" s="59"/>
      <c r="K54" s="59"/>
      <c r="L54" s="59"/>
      <c r="M54" s="62"/>
      <c r="N54" s="60"/>
    </row>
    <row r="55" spans="1:14" ht="15">
      <c r="A55" s="103"/>
      <c r="B55" s="106"/>
      <c r="C55" s="18"/>
      <c r="D55" s="17"/>
      <c r="E55" s="47"/>
      <c r="F55" s="50"/>
      <c r="G55" s="6"/>
      <c r="H55" s="9" t="s">
        <v>23</v>
      </c>
      <c r="I55" s="59"/>
      <c r="J55" s="59"/>
      <c r="K55" s="59"/>
      <c r="L55" s="59"/>
      <c r="M55" s="62"/>
      <c r="N55" s="60">
        <f>SUM(I55:M55)</f>
        <v>0</v>
      </c>
    </row>
    <row r="56" spans="1:14" ht="15">
      <c r="A56" s="103"/>
      <c r="B56" s="106"/>
      <c r="C56" s="18"/>
      <c r="D56" s="17"/>
      <c r="E56" s="47"/>
      <c r="F56" s="50"/>
      <c r="G56" s="6"/>
      <c r="H56" s="9" t="s">
        <v>24</v>
      </c>
      <c r="I56" s="59">
        <v>700000</v>
      </c>
      <c r="J56" s="59">
        <v>4555283</v>
      </c>
      <c r="K56" s="59">
        <v>500000</v>
      </c>
      <c r="L56" s="59">
        <v>500000</v>
      </c>
      <c r="M56" s="62">
        <v>500000</v>
      </c>
      <c r="N56" s="60">
        <f t="shared" ref="N56:N66" si="23">SUM(I56:M56)</f>
        <v>6755283</v>
      </c>
    </row>
    <row r="57" spans="1:14" ht="15">
      <c r="A57" s="103"/>
      <c r="B57" s="106"/>
      <c r="C57" s="18"/>
      <c r="D57" s="17">
        <v>812</v>
      </c>
      <c r="E57" s="47" t="s">
        <v>54</v>
      </c>
      <c r="F57" s="50" t="s">
        <v>62</v>
      </c>
      <c r="G57" s="6"/>
      <c r="H57" s="9" t="s">
        <v>25</v>
      </c>
      <c r="I57" s="59">
        <v>9171894.3900000006</v>
      </c>
      <c r="J57" s="59">
        <v>5649029.9000000004</v>
      </c>
      <c r="K57" s="59">
        <v>9414000</v>
      </c>
      <c r="L57" s="59">
        <v>9414000</v>
      </c>
      <c r="M57" s="62">
        <v>9414000</v>
      </c>
      <c r="N57" s="60">
        <f t="shared" si="23"/>
        <v>43062924.289999999</v>
      </c>
    </row>
    <row r="58" spans="1:14" ht="25.5">
      <c r="A58" s="103"/>
      <c r="B58" s="106"/>
      <c r="C58" s="18"/>
      <c r="D58" s="17"/>
      <c r="E58" s="47"/>
      <c r="F58" s="50"/>
      <c r="G58" s="6"/>
      <c r="H58" s="9" t="s">
        <v>27</v>
      </c>
      <c r="I58" s="59"/>
      <c r="J58" s="59"/>
      <c r="K58" s="59"/>
      <c r="L58" s="59"/>
      <c r="M58" s="62"/>
      <c r="N58" s="60">
        <f t="shared" si="23"/>
        <v>0</v>
      </c>
    </row>
    <row r="59" spans="1:14" ht="25.5">
      <c r="A59" s="103"/>
      <c r="B59" s="106"/>
      <c r="C59" s="19"/>
      <c r="D59" s="17"/>
      <c r="E59" s="47"/>
      <c r="F59" s="50"/>
      <c r="G59" s="6"/>
      <c r="H59" s="9" t="s">
        <v>28</v>
      </c>
      <c r="I59" s="59"/>
      <c r="J59" s="59"/>
      <c r="K59" s="59"/>
      <c r="L59" s="59"/>
      <c r="M59" s="62"/>
      <c r="N59" s="60">
        <f t="shared" si="23"/>
        <v>0</v>
      </c>
    </row>
    <row r="60" spans="1:14" ht="15">
      <c r="A60" s="41"/>
      <c r="B60" s="29"/>
      <c r="C60" s="75" t="s">
        <v>39</v>
      </c>
      <c r="D60" s="6">
        <v>812</v>
      </c>
      <c r="E60" s="50" t="s">
        <v>56</v>
      </c>
      <c r="F60" s="50" t="s">
        <v>62</v>
      </c>
      <c r="G60" s="6"/>
      <c r="H60" s="9" t="s">
        <v>21</v>
      </c>
      <c r="I60" s="59">
        <f>SUM(I62:I66)</f>
        <v>721400</v>
      </c>
      <c r="J60" s="59">
        <f>SUM(J62:J66)</f>
        <v>611400</v>
      </c>
      <c r="K60" s="59">
        <f>SUM(K62:K66)</f>
        <v>0</v>
      </c>
      <c r="L60" s="59">
        <f>SUM(L62:L66)</f>
        <v>0</v>
      </c>
      <c r="M60" s="62">
        <v>0</v>
      </c>
      <c r="N60" s="60">
        <f t="shared" si="23"/>
        <v>1332800</v>
      </c>
    </row>
    <row r="61" spans="1:14" ht="15">
      <c r="A61" s="41"/>
      <c r="B61" s="29"/>
      <c r="C61" s="76"/>
      <c r="D61" s="6"/>
      <c r="E61" s="47"/>
      <c r="F61" s="50"/>
      <c r="G61" s="6"/>
      <c r="H61" s="9" t="s">
        <v>22</v>
      </c>
      <c r="I61" s="59"/>
      <c r="J61" s="59"/>
      <c r="K61" s="59"/>
      <c r="L61" s="59"/>
      <c r="M61" s="62"/>
      <c r="N61" s="60">
        <f t="shared" si="23"/>
        <v>0</v>
      </c>
    </row>
    <row r="62" spans="1:14" ht="15">
      <c r="A62" s="41"/>
      <c r="B62" s="29"/>
      <c r="C62" s="76"/>
      <c r="D62" s="6"/>
      <c r="E62" s="47"/>
      <c r="F62" s="50"/>
      <c r="G62" s="6"/>
      <c r="H62" s="9" t="s">
        <v>23</v>
      </c>
      <c r="I62" s="59"/>
      <c r="J62" s="59"/>
      <c r="K62" s="59"/>
      <c r="L62" s="59"/>
      <c r="M62" s="62"/>
      <c r="N62" s="60">
        <f t="shared" si="23"/>
        <v>0</v>
      </c>
    </row>
    <row r="63" spans="1:14" ht="15">
      <c r="A63" s="41"/>
      <c r="B63" s="29"/>
      <c r="C63" s="76"/>
      <c r="D63" s="6">
        <v>812</v>
      </c>
      <c r="E63" s="50" t="s">
        <v>56</v>
      </c>
      <c r="F63" s="50" t="s">
        <v>62</v>
      </c>
      <c r="G63" s="6"/>
      <c r="H63" s="9" t="s">
        <v>24</v>
      </c>
      <c r="I63" s="59">
        <v>721400</v>
      </c>
      <c r="J63" s="59">
        <v>611400</v>
      </c>
      <c r="K63" s="59">
        <v>0</v>
      </c>
      <c r="L63" s="59">
        <v>0</v>
      </c>
      <c r="M63" s="62">
        <v>0</v>
      </c>
      <c r="N63" s="60">
        <f t="shared" si="23"/>
        <v>1332800</v>
      </c>
    </row>
    <row r="64" spans="1:14" ht="15">
      <c r="A64" s="41"/>
      <c r="B64" s="29"/>
      <c r="C64" s="76"/>
      <c r="D64" s="6"/>
      <c r="E64" s="47"/>
      <c r="F64" s="50"/>
      <c r="G64" s="6"/>
      <c r="H64" s="9" t="s">
        <v>25</v>
      </c>
      <c r="I64" s="59"/>
      <c r="J64" s="59"/>
      <c r="K64" s="59"/>
      <c r="L64" s="59"/>
      <c r="M64" s="62"/>
      <c r="N64" s="60">
        <f t="shared" si="23"/>
        <v>0</v>
      </c>
    </row>
    <row r="65" spans="1:14" ht="25.5">
      <c r="A65" s="41"/>
      <c r="B65" s="29"/>
      <c r="C65" s="76"/>
      <c r="D65" s="6"/>
      <c r="E65" s="47"/>
      <c r="F65" s="50"/>
      <c r="G65" s="6"/>
      <c r="H65" s="9" t="s">
        <v>27</v>
      </c>
      <c r="I65" s="59"/>
      <c r="J65" s="59"/>
      <c r="K65" s="59"/>
      <c r="L65" s="59"/>
      <c r="M65" s="62"/>
      <c r="N65" s="60">
        <f t="shared" si="23"/>
        <v>0</v>
      </c>
    </row>
    <row r="66" spans="1:14" ht="26.25" thickBot="1">
      <c r="A66" s="42"/>
      <c r="B66" s="43"/>
      <c r="C66" s="77"/>
      <c r="D66" s="22"/>
      <c r="E66" s="51"/>
      <c r="F66" s="53"/>
      <c r="G66" s="22"/>
      <c r="H66" s="23" t="s">
        <v>28</v>
      </c>
      <c r="I66" s="64"/>
      <c r="J66" s="64"/>
      <c r="K66" s="64"/>
      <c r="L66" s="64"/>
      <c r="M66" s="127"/>
      <c r="N66" s="60">
        <f t="shared" si="23"/>
        <v>0</v>
      </c>
    </row>
    <row r="67" spans="1:14" ht="15">
      <c r="A67" s="89" t="s">
        <v>40</v>
      </c>
      <c r="B67" s="83" t="s">
        <v>41</v>
      </c>
      <c r="C67" s="83" t="s">
        <v>42</v>
      </c>
      <c r="D67" s="36">
        <v>812</v>
      </c>
      <c r="E67" s="52" t="s">
        <v>54</v>
      </c>
      <c r="F67" s="57" t="s">
        <v>61</v>
      </c>
      <c r="G67" s="36"/>
      <c r="H67" s="11" t="s">
        <v>21</v>
      </c>
      <c r="I67" s="128">
        <f>SUM(I69:I73)</f>
        <v>30685909.68</v>
      </c>
      <c r="J67" s="128">
        <f t="shared" ref="J67:M67" si="24">SUM(J69:J73)</f>
        <v>28890060</v>
      </c>
      <c r="K67" s="128">
        <f t="shared" si="24"/>
        <v>29328000</v>
      </c>
      <c r="L67" s="128">
        <f t="shared" si="24"/>
        <v>29338000</v>
      </c>
      <c r="M67" s="128">
        <f t="shared" si="24"/>
        <v>29338000</v>
      </c>
      <c r="N67" s="129">
        <f>SUM(I67:M67)</f>
        <v>147579969.68000001</v>
      </c>
    </row>
    <row r="68" spans="1:14" ht="15">
      <c r="A68" s="90"/>
      <c r="B68" s="84"/>
      <c r="C68" s="84"/>
      <c r="D68" s="6"/>
      <c r="E68" s="47"/>
      <c r="F68" s="50"/>
      <c r="G68" s="6"/>
      <c r="H68" s="9" t="s">
        <v>22</v>
      </c>
      <c r="I68" s="59"/>
      <c r="J68" s="59"/>
      <c r="K68" s="59"/>
      <c r="L68" s="59"/>
      <c r="M68" s="59"/>
      <c r="N68" s="60"/>
    </row>
    <row r="69" spans="1:14" ht="15">
      <c r="A69" s="90"/>
      <c r="B69" s="84"/>
      <c r="C69" s="84"/>
      <c r="D69" s="6"/>
      <c r="E69" s="47"/>
      <c r="F69" s="50"/>
      <c r="G69" s="6"/>
      <c r="H69" s="9" t="s">
        <v>23</v>
      </c>
      <c r="I69" s="59">
        <f>I77</f>
        <v>0</v>
      </c>
      <c r="J69" s="59">
        <f t="shared" ref="J69:M69" si="25">J77</f>
        <v>0</v>
      </c>
      <c r="K69" s="59">
        <f t="shared" si="25"/>
        <v>0</v>
      </c>
      <c r="L69" s="59">
        <f t="shared" si="25"/>
        <v>0</v>
      </c>
      <c r="M69" s="59">
        <f t="shared" si="25"/>
        <v>0</v>
      </c>
      <c r="N69" s="60">
        <f>SUM(I69:M69)</f>
        <v>0</v>
      </c>
    </row>
    <row r="70" spans="1:14" ht="15">
      <c r="A70" s="90"/>
      <c r="B70" s="84"/>
      <c r="C70" s="84"/>
      <c r="D70" s="6"/>
      <c r="E70" s="47"/>
      <c r="F70" s="50"/>
      <c r="G70" s="6"/>
      <c r="H70" s="9" t="s">
        <v>24</v>
      </c>
      <c r="I70" s="59">
        <f t="shared" ref="I70:M73" si="26">I78</f>
        <v>6318020</v>
      </c>
      <c r="J70" s="59">
        <f t="shared" si="26"/>
        <v>12600537</v>
      </c>
      <c r="K70" s="59">
        <f t="shared" si="26"/>
        <v>19404700</v>
      </c>
      <c r="L70" s="59">
        <f t="shared" si="26"/>
        <v>19404700</v>
      </c>
      <c r="M70" s="59">
        <f t="shared" si="26"/>
        <v>19404700</v>
      </c>
      <c r="N70" s="60">
        <f t="shared" ref="N70:N81" si="27">SUM(I70:M70)</f>
        <v>77132657</v>
      </c>
    </row>
    <row r="71" spans="1:14" ht="15">
      <c r="A71" s="90"/>
      <c r="B71" s="84"/>
      <c r="C71" s="84"/>
      <c r="D71" s="6">
        <v>812</v>
      </c>
      <c r="E71" s="47" t="s">
        <v>54</v>
      </c>
      <c r="F71" s="50" t="s">
        <v>61</v>
      </c>
      <c r="G71" s="6"/>
      <c r="H71" s="9" t="s">
        <v>25</v>
      </c>
      <c r="I71" s="59">
        <f t="shared" si="26"/>
        <v>23512143.789999999</v>
      </c>
      <c r="J71" s="59">
        <f t="shared" si="26"/>
        <v>15827798</v>
      </c>
      <c r="K71" s="59">
        <f t="shared" si="26"/>
        <v>9723300</v>
      </c>
      <c r="L71" s="59">
        <f t="shared" si="26"/>
        <v>9723300</v>
      </c>
      <c r="M71" s="59">
        <f t="shared" si="26"/>
        <v>9723300</v>
      </c>
      <c r="N71" s="60">
        <f t="shared" si="27"/>
        <v>68509841.789999992</v>
      </c>
    </row>
    <row r="72" spans="1:14" ht="25.5">
      <c r="A72" s="90"/>
      <c r="B72" s="84"/>
      <c r="C72" s="84"/>
      <c r="D72" s="6"/>
      <c r="E72" s="47"/>
      <c r="F72" s="50"/>
      <c r="G72" s="6"/>
      <c r="H72" s="9" t="s">
        <v>27</v>
      </c>
      <c r="I72" s="59">
        <f t="shared" si="26"/>
        <v>855745.89</v>
      </c>
      <c r="J72" s="59">
        <f t="shared" si="26"/>
        <v>461725</v>
      </c>
      <c r="K72" s="59">
        <f t="shared" si="26"/>
        <v>200000</v>
      </c>
      <c r="L72" s="59">
        <f t="shared" si="26"/>
        <v>210000</v>
      </c>
      <c r="M72" s="59">
        <f t="shared" si="26"/>
        <v>210000</v>
      </c>
      <c r="N72" s="60">
        <f t="shared" si="27"/>
        <v>1937470.8900000001</v>
      </c>
    </row>
    <row r="73" spans="1:14" ht="25.5">
      <c r="A73" s="90"/>
      <c r="B73" s="84"/>
      <c r="C73" s="84"/>
      <c r="D73" s="6"/>
      <c r="E73" s="47"/>
      <c r="F73" s="50"/>
      <c r="G73" s="6"/>
      <c r="H73" s="9" t="s">
        <v>28</v>
      </c>
      <c r="I73" s="59">
        <f t="shared" si="26"/>
        <v>0</v>
      </c>
      <c r="J73" s="59">
        <f t="shared" si="26"/>
        <v>0</v>
      </c>
      <c r="K73" s="59">
        <f t="shared" si="26"/>
        <v>0</v>
      </c>
      <c r="L73" s="59">
        <f t="shared" si="26"/>
        <v>0</v>
      </c>
      <c r="M73" s="59">
        <f t="shared" si="26"/>
        <v>0</v>
      </c>
      <c r="N73" s="60">
        <f t="shared" si="27"/>
        <v>0</v>
      </c>
    </row>
    <row r="74" spans="1:14" ht="15">
      <c r="A74" s="90"/>
      <c r="B74" s="84"/>
      <c r="C74" s="10" t="s">
        <v>38</v>
      </c>
      <c r="D74" s="6"/>
      <c r="E74" s="47"/>
      <c r="F74" s="50"/>
      <c r="G74" s="6"/>
      <c r="H74" s="9"/>
      <c r="I74" s="59"/>
      <c r="J74" s="59"/>
      <c r="K74" s="59"/>
      <c r="L74" s="59"/>
      <c r="M74" s="62"/>
      <c r="N74" s="60">
        <f t="shared" si="27"/>
        <v>0</v>
      </c>
    </row>
    <row r="75" spans="1:14" ht="25.5">
      <c r="A75" s="90"/>
      <c r="B75" s="92"/>
      <c r="C75" s="10" t="s">
        <v>39</v>
      </c>
      <c r="D75" s="17">
        <v>812</v>
      </c>
      <c r="E75" s="47" t="s">
        <v>54</v>
      </c>
      <c r="F75" s="50" t="s">
        <v>61</v>
      </c>
      <c r="G75" s="6"/>
      <c r="H75" s="9" t="s">
        <v>21</v>
      </c>
      <c r="I75" s="59">
        <f t="shared" ref="I75:M75" si="28">SUM(I77:I81)</f>
        <v>30685909.68</v>
      </c>
      <c r="J75" s="59">
        <f t="shared" si="28"/>
        <v>28890060</v>
      </c>
      <c r="K75" s="59">
        <f t="shared" si="28"/>
        <v>29328000</v>
      </c>
      <c r="L75" s="59">
        <f t="shared" si="28"/>
        <v>29338000</v>
      </c>
      <c r="M75" s="62">
        <f t="shared" si="28"/>
        <v>29338000</v>
      </c>
      <c r="N75" s="60">
        <f t="shared" si="27"/>
        <v>147579969.68000001</v>
      </c>
    </row>
    <row r="76" spans="1:14" ht="25.5">
      <c r="A76" s="90"/>
      <c r="B76" s="92"/>
      <c r="C76" s="12" t="s">
        <v>30</v>
      </c>
      <c r="D76" s="17"/>
      <c r="E76" s="47"/>
      <c r="F76" s="50"/>
      <c r="G76" s="6"/>
      <c r="H76" s="9" t="s">
        <v>22</v>
      </c>
      <c r="I76" s="59"/>
      <c r="J76" s="59"/>
      <c r="K76" s="59"/>
      <c r="L76" s="59"/>
      <c r="M76" s="62"/>
      <c r="N76" s="60">
        <f t="shared" si="27"/>
        <v>0</v>
      </c>
    </row>
    <row r="77" spans="1:14" ht="15">
      <c r="A77" s="90"/>
      <c r="B77" s="92"/>
      <c r="C77" s="18"/>
      <c r="D77" s="17"/>
      <c r="E77" s="47"/>
      <c r="F77" s="50"/>
      <c r="G77" s="6"/>
      <c r="H77" s="9" t="s">
        <v>23</v>
      </c>
      <c r="I77" s="59">
        <v>0</v>
      </c>
      <c r="J77" s="59">
        <v>0</v>
      </c>
      <c r="K77" s="59">
        <v>0</v>
      </c>
      <c r="L77" s="59">
        <v>0</v>
      </c>
      <c r="M77" s="62"/>
      <c r="N77" s="60">
        <f t="shared" si="27"/>
        <v>0</v>
      </c>
    </row>
    <row r="78" spans="1:14" ht="15">
      <c r="A78" s="90"/>
      <c r="B78" s="92"/>
      <c r="C78" s="18"/>
      <c r="D78" s="17"/>
      <c r="E78" s="47"/>
      <c r="F78" s="50"/>
      <c r="G78" s="6"/>
      <c r="H78" s="9" t="s">
        <v>24</v>
      </c>
      <c r="I78" s="59">
        <v>6318020</v>
      </c>
      <c r="J78" s="59">
        <v>12600537</v>
      </c>
      <c r="K78" s="59">
        <v>19404700</v>
      </c>
      <c r="L78" s="59">
        <v>19404700</v>
      </c>
      <c r="M78" s="59">
        <v>19404700</v>
      </c>
      <c r="N78" s="60">
        <f t="shared" si="27"/>
        <v>77132657</v>
      </c>
    </row>
    <row r="79" spans="1:14" ht="15">
      <c r="A79" s="90"/>
      <c r="B79" s="92"/>
      <c r="C79" s="18"/>
      <c r="D79" s="17">
        <v>812</v>
      </c>
      <c r="E79" s="47" t="s">
        <v>54</v>
      </c>
      <c r="F79" s="50" t="s">
        <v>61</v>
      </c>
      <c r="G79" s="6"/>
      <c r="H79" s="9" t="s">
        <v>25</v>
      </c>
      <c r="I79" s="59">
        <v>23512143.789999999</v>
      </c>
      <c r="J79" s="59">
        <v>15827798</v>
      </c>
      <c r="K79" s="59">
        <v>9723300</v>
      </c>
      <c r="L79" s="59">
        <v>9723300</v>
      </c>
      <c r="M79" s="59">
        <v>9723300</v>
      </c>
      <c r="N79" s="60">
        <f t="shared" si="27"/>
        <v>68509841.789999992</v>
      </c>
    </row>
    <row r="80" spans="1:14" ht="25.5">
      <c r="A80" s="90"/>
      <c r="B80" s="92"/>
      <c r="C80" s="19"/>
      <c r="D80" s="17"/>
      <c r="E80" s="47"/>
      <c r="F80" s="50"/>
      <c r="G80" s="6"/>
      <c r="H80" s="9" t="s">
        <v>27</v>
      </c>
      <c r="I80" s="111">
        <v>855745.89</v>
      </c>
      <c r="J80" s="59">
        <v>461725</v>
      </c>
      <c r="K80" s="59">
        <v>200000</v>
      </c>
      <c r="L80" s="59">
        <v>210000</v>
      </c>
      <c r="M80" s="62">
        <v>210000</v>
      </c>
      <c r="N80" s="60">
        <f t="shared" si="27"/>
        <v>1937470.8900000001</v>
      </c>
    </row>
    <row r="81" spans="1:14" ht="26.25" thickBot="1">
      <c r="A81" s="91"/>
      <c r="B81" s="93"/>
      <c r="C81" s="27"/>
      <c r="D81" s="22"/>
      <c r="E81" s="51"/>
      <c r="F81" s="53"/>
      <c r="G81" s="22"/>
      <c r="H81" s="23" t="s">
        <v>28</v>
      </c>
      <c r="I81" s="64"/>
      <c r="J81" s="64"/>
      <c r="K81" s="64"/>
      <c r="L81" s="64"/>
      <c r="M81" s="127"/>
      <c r="N81" s="60">
        <f t="shared" si="27"/>
        <v>0</v>
      </c>
    </row>
    <row r="82" spans="1:14" ht="15">
      <c r="A82" s="85" t="s">
        <v>43</v>
      </c>
      <c r="B82" s="87" t="s">
        <v>44</v>
      </c>
      <c r="C82" s="88" t="s">
        <v>45</v>
      </c>
      <c r="D82" s="20">
        <v>812</v>
      </c>
      <c r="E82" s="46" t="s">
        <v>54</v>
      </c>
      <c r="F82" s="54" t="s">
        <v>59</v>
      </c>
      <c r="G82" s="20"/>
      <c r="H82" s="21" t="s">
        <v>21</v>
      </c>
      <c r="I82" s="122">
        <f t="shared" ref="I82:N82" si="29">SUM(I84:I88)</f>
        <v>8758986.6999999993</v>
      </c>
      <c r="J82" s="122">
        <f t="shared" si="29"/>
        <v>13974723.01</v>
      </c>
      <c r="K82" s="122">
        <f t="shared" si="29"/>
        <v>5247900</v>
      </c>
      <c r="L82" s="122">
        <f t="shared" si="29"/>
        <v>5263200</v>
      </c>
      <c r="M82" s="122">
        <f t="shared" si="29"/>
        <v>5249100</v>
      </c>
      <c r="N82" s="123">
        <f t="shared" si="29"/>
        <v>38493909.710000001</v>
      </c>
    </row>
    <row r="83" spans="1:14" ht="15">
      <c r="A83" s="86"/>
      <c r="B83" s="73"/>
      <c r="C83" s="76"/>
      <c r="D83" s="6"/>
      <c r="E83" s="47"/>
      <c r="F83" s="50"/>
      <c r="G83" s="6"/>
      <c r="H83" s="9" t="s">
        <v>22</v>
      </c>
      <c r="I83" s="59"/>
      <c r="J83" s="59"/>
      <c r="K83" s="59"/>
      <c r="L83" s="59"/>
      <c r="M83" s="62"/>
      <c r="N83" s="60"/>
    </row>
    <row r="84" spans="1:14" ht="15">
      <c r="A84" s="86"/>
      <c r="B84" s="73"/>
      <c r="C84" s="76"/>
      <c r="D84" s="6">
        <v>812</v>
      </c>
      <c r="E84" s="47" t="s">
        <v>54</v>
      </c>
      <c r="F84" s="50">
        <v>630000</v>
      </c>
      <c r="G84" s="6"/>
      <c r="H84" s="9" t="s">
        <v>23</v>
      </c>
      <c r="I84" s="59">
        <f>I92+I99+I106+I113</f>
        <v>132100</v>
      </c>
      <c r="J84" s="59">
        <f t="shared" ref="J84:M84" si="30">J92+J99+J106+J113</f>
        <v>63400</v>
      </c>
      <c r="K84" s="59">
        <f t="shared" si="30"/>
        <v>15100</v>
      </c>
      <c r="L84" s="59">
        <f t="shared" si="30"/>
        <v>15100</v>
      </c>
      <c r="M84" s="59">
        <f t="shared" si="30"/>
        <v>0</v>
      </c>
      <c r="N84" s="60">
        <f>SUM(I84:M84)</f>
        <v>225700</v>
      </c>
    </row>
    <row r="85" spans="1:14" ht="15">
      <c r="A85" s="86"/>
      <c r="B85" s="73"/>
      <c r="C85" s="76"/>
      <c r="D85" s="6">
        <v>812</v>
      </c>
      <c r="E85" s="47" t="s">
        <v>54</v>
      </c>
      <c r="F85" s="50" t="s">
        <v>59</v>
      </c>
      <c r="G85" s="6"/>
      <c r="H85" s="9" t="s">
        <v>24</v>
      </c>
      <c r="I85" s="59">
        <f t="shared" ref="I85:M87" si="31">I93+I100+I107+I114</f>
        <v>563599</v>
      </c>
      <c r="J85" s="59">
        <f t="shared" si="31"/>
        <v>9752700</v>
      </c>
      <c r="K85" s="59">
        <f t="shared" si="31"/>
        <v>0</v>
      </c>
      <c r="L85" s="59">
        <f t="shared" si="31"/>
        <v>0</v>
      </c>
      <c r="M85" s="59">
        <f t="shared" si="31"/>
        <v>0</v>
      </c>
      <c r="N85" s="60">
        <f t="shared" ref="N85:N88" si="32">SUM(I85:M85)</f>
        <v>10316299</v>
      </c>
    </row>
    <row r="86" spans="1:14" ht="15">
      <c r="A86" s="86"/>
      <c r="B86" s="73"/>
      <c r="C86" s="76"/>
      <c r="D86" s="6">
        <v>812</v>
      </c>
      <c r="E86" s="47" t="s">
        <v>54</v>
      </c>
      <c r="F86" s="50" t="s">
        <v>59</v>
      </c>
      <c r="G86" s="6"/>
      <c r="H86" s="9" t="s">
        <v>25</v>
      </c>
      <c r="I86" s="59">
        <f t="shared" si="31"/>
        <v>7074111.0200000005</v>
      </c>
      <c r="J86" s="59">
        <f t="shared" si="31"/>
        <v>2876266</v>
      </c>
      <c r="K86" s="59">
        <f t="shared" si="31"/>
        <v>4228000</v>
      </c>
      <c r="L86" s="59">
        <f t="shared" si="31"/>
        <v>4228000</v>
      </c>
      <c r="M86" s="59">
        <f t="shared" si="31"/>
        <v>4228000</v>
      </c>
      <c r="N86" s="60">
        <f t="shared" si="32"/>
        <v>22634377.02</v>
      </c>
    </row>
    <row r="87" spans="1:14" ht="25.5">
      <c r="A87" s="86"/>
      <c r="B87" s="73"/>
      <c r="C87" s="76"/>
      <c r="D87" s="6">
        <v>812</v>
      </c>
      <c r="E87" s="47" t="s">
        <v>54</v>
      </c>
      <c r="F87" s="50" t="s">
        <v>46</v>
      </c>
      <c r="G87" s="6"/>
      <c r="H87" s="9" t="s">
        <v>27</v>
      </c>
      <c r="I87" s="59">
        <f t="shared" si="31"/>
        <v>380816.68</v>
      </c>
      <c r="J87" s="59">
        <f t="shared" si="31"/>
        <v>762357.01</v>
      </c>
      <c r="K87" s="59">
        <f t="shared" si="31"/>
        <v>1004800</v>
      </c>
      <c r="L87" s="59">
        <f t="shared" si="31"/>
        <v>1020100</v>
      </c>
      <c r="M87" s="59">
        <f t="shared" si="31"/>
        <v>1021100</v>
      </c>
      <c r="N87" s="60">
        <f t="shared" si="32"/>
        <v>4189173.69</v>
      </c>
    </row>
    <row r="88" spans="1:14" ht="25.5">
      <c r="A88" s="86"/>
      <c r="B88" s="73"/>
      <c r="C88" s="76"/>
      <c r="D88" s="6"/>
      <c r="E88" s="47"/>
      <c r="F88" s="50"/>
      <c r="G88" s="6"/>
      <c r="H88" s="9" t="s">
        <v>28</v>
      </c>
      <c r="I88" s="59">
        <f>I96+I103+I110+I117</f>
        <v>608360</v>
      </c>
      <c r="J88" s="59">
        <f>J96+J103+J110+J117</f>
        <v>520000</v>
      </c>
      <c r="K88" s="59">
        <f>K96+K103+K110+K117</f>
        <v>0</v>
      </c>
      <c r="L88" s="59">
        <f>L96+L103+L110+L117</f>
        <v>0</v>
      </c>
      <c r="M88" s="59">
        <f>M96+M103+M110+M117</f>
        <v>0</v>
      </c>
      <c r="N88" s="60">
        <f t="shared" si="32"/>
        <v>1128360</v>
      </c>
    </row>
    <row r="89" spans="1:14" ht="15">
      <c r="A89" s="86"/>
      <c r="B89" s="73"/>
      <c r="C89" s="16" t="s">
        <v>38</v>
      </c>
      <c r="D89" s="6"/>
      <c r="E89" s="47"/>
      <c r="F89" s="50"/>
      <c r="G89" s="6"/>
      <c r="H89" s="9"/>
      <c r="I89" s="59"/>
      <c r="J89" s="59"/>
      <c r="K89" s="59"/>
      <c r="L89" s="59"/>
      <c r="M89" s="62"/>
      <c r="N89" s="60"/>
    </row>
    <row r="90" spans="1:14" ht="15">
      <c r="A90" s="24"/>
      <c r="B90" s="14"/>
      <c r="C90" s="81" t="s">
        <v>47</v>
      </c>
      <c r="D90" s="6">
        <v>812</v>
      </c>
      <c r="E90" s="47" t="s">
        <v>54</v>
      </c>
      <c r="F90" s="50" t="s">
        <v>60</v>
      </c>
      <c r="G90" s="6"/>
      <c r="H90" s="9" t="s">
        <v>21</v>
      </c>
      <c r="I90" s="59">
        <f>SUM(I92:I96)</f>
        <v>50000</v>
      </c>
      <c r="J90" s="59">
        <f t="shared" ref="J90:M90" si="33">SUM(J92:J96)</f>
        <v>50000</v>
      </c>
      <c r="K90" s="59">
        <f t="shared" si="33"/>
        <v>0</v>
      </c>
      <c r="L90" s="59">
        <f t="shared" si="33"/>
        <v>0</v>
      </c>
      <c r="M90" s="59">
        <f t="shared" si="33"/>
        <v>0</v>
      </c>
      <c r="N90" s="60">
        <f>SUM(I90:M90)</f>
        <v>100000</v>
      </c>
    </row>
    <row r="91" spans="1:14" ht="15">
      <c r="A91" s="24"/>
      <c r="B91" s="14"/>
      <c r="C91" s="81"/>
      <c r="D91" s="6"/>
      <c r="E91" s="47"/>
      <c r="F91" s="50"/>
      <c r="G91" s="6"/>
      <c r="H91" s="9" t="s">
        <v>22</v>
      </c>
      <c r="I91" s="59"/>
      <c r="J91" s="59"/>
      <c r="K91" s="59"/>
      <c r="L91" s="59"/>
      <c r="M91" s="62"/>
      <c r="N91" s="60">
        <f t="shared" ref="N91:N97" si="34">SUM(I91:M91)</f>
        <v>0</v>
      </c>
    </row>
    <row r="92" spans="1:14" ht="15">
      <c r="A92" s="24"/>
      <c r="B92" s="14"/>
      <c r="C92" s="81"/>
      <c r="D92" s="6">
        <v>812</v>
      </c>
      <c r="E92" s="47" t="s">
        <v>54</v>
      </c>
      <c r="F92" s="50" t="s">
        <v>60</v>
      </c>
      <c r="G92" s="6"/>
      <c r="H92" s="9" t="s">
        <v>23</v>
      </c>
      <c r="I92" s="59">
        <v>50000</v>
      </c>
      <c r="J92" s="59">
        <v>50000</v>
      </c>
      <c r="K92" s="59">
        <v>0</v>
      </c>
      <c r="L92" s="59">
        <v>0</v>
      </c>
      <c r="M92" s="62">
        <v>0</v>
      </c>
      <c r="N92" s="60">
        <f t="shared" si="34"/>
        <v>100000</v>
      </c>
    </row>
    <row r="93" spans="1:14" ht="15">
      <c r="A93" s="24"/>
      <c r="B93" s="14"/>
      <c r="C93" s="81"/>
      <c r="D93" s="8"/>
      <c r="E93" s="49"/>
      <c r="F93" s="56"/>
      <c r="G93" s="6"/>
      <c r="H93" s="9" t="s">
        <v>24</v>
      </c>
      <c r="I93" s="59"/>
      <c r="J93" s="59"/>
      <c r="K93" s="59"/>
      <c r="L93" s="59"/>
      <c r="M93" s="62"/>
      <c r="N93" s="60">
        <f t="shared" si="34"/>
        <v>0</v>
      </c>
    </row>
    <row r="94" spans="1:14" ht="15">
      <c r="A94" s="24"/>
      <c r="B94" s="14"/>
      <c r="C94" s="81"/>
      <c r="D94" s="8"/>
      <c r="E94" s="49"/>
      <c r="F94" s="56"/>
      <c r="G94" s="6"/>
      <c r="H94" s="9" t="s">
        <v>25</v>
      </c>
      <c r="I94" s="59"/>
      <c r="J94" s="59"/>
      <c r="K94" s="59"/>
      <c r="L94" s="59"/>
      <c r="M94" s="62"/>
      <c r="N94" s="60">
        <f t="shared" si="34"/>
        <v>0</v>
      </c>
    </row>
    <row r="95" spans="1:14" ht="25.5">
      <c r="A95" s="24"/>
      <c r="B95" s="14"/>
      <c r="C95" s="81"/>
      <c r="D95" s="8"/>
      <c r="E95" s="49"/>
      <c r="F95" s="56"/>
      <c r="G95" s="6"/>
      <c r="H95" s="9" t="s">
        <v>27</v>
      </c>
      <c r="I95" s="59"/>
      <c r="J95" s="59"/>
      <c r="K95" s="59"/>
      <c r="L95" s="59"/>
      <c r="M95" s="62"/>
      <c r="N95" s="60">
        <f t="shared" si="34"/>
        <v>0</v>
      </c>
    </row>
    <row r="96" spans="1:14" ht="25.5">
      <c r="A96" s="24"/>
      <c r="B96" s="14"/>
      <c r="C96" s="81"/>
      <c r="D96" s="6"/>
      <c r="E96" s="47"/>
      <c r="F96" s="50"/>
      <c r="G96" s="6"/>
      <c r="H96" s="9" t="s">
        <v>28</v>
      </c>
      <c r="I96" s="59"/>
      <c r="J96" s="59"/>
      <c r="K96" s="59"/>
      <c r="L96" s="59"/>
      <c r="M96" s="62"/>
      <c r="N96" s="60">
        <f t="shared" si="34"/>
        <v>0</v>
      </c>
    </row>
    <row r="97" spans="1:16" ht="15">
      <c r="A97" s="24"/>
      <c r="B97" s="14"/>
      <c r="C97" s="76" t="s">
        <v>66</v>
      </c>
      <c r="D97" s="6">
        <v>812</v>
      </c>
      <c r="E97" s="47" t="s">
        <v>55</v>
      </c>
      <c r="F97" s="50" t="s">
        <v>59</v>
      </c>
      <c r="G97" s="6"/>
      <c r="H97" s="9" t="s">
        <v>21</v>
      </c>
      <c r="I97" s="59">
        <f t="shared" ref="I97:M97" si="35">SUM(I99:I103)</f>
        <v>4208629.17</v>
      </c>
      <c r="J97" s="59">
        <f t="shared" si="35"/>
        <v>4073071.01</v>
      </c>
      <c r="K97" s="59">
        <f t="shared" si="35"/>
        <v>4188000</v>
      </c>
      <c r="L97" s="59">
        <f t="shared" si="35"/>
        <v>4188000</v>
      </c>
      <c r="M97" s="59">
        <f t="shared" si="35"/>
        <v>4188000</v>
      </c>
      <c r="N97" s="60">
        <f t="shared" si="34"/>
        <v>20845700.18</v>
      </c>
    </row>
    <row r="98" spans="1:16" ht="15">
      <c r="A98" s="24"/>
      <c r="B98" s="14"/>
      <c r="C98" s="76"/>
      <c r="D98" s="6"/>
      <c r="E98" s="47"/>
      <c r="F98" s="50"/>
      <c r="G98" s="6"/>
      <c r="H98" s="9" t="s">
        <v>22</v>
      </c>
      <c r="I98" s="59"/>
      <c r="J98" s="59"/>
      <c r="K98" s="59"/>
      <c r="L98" s="59"/>
      <c r="M98" s="62"/>
      <c r="N98" s="60"/>
    </row>
    <row r="99" spans="1:16" ht="15">
      <c r="A99" s="24"/>
      <c r="B99" s="14"/>
      <c r="C99" s="76"/>
      <c r="D99" s="6"/>
      <c r="E99" s="47"/>
      <c r="F99" s="50"/>
      <c r="G99" s="6"/>
      <c r="H99" s="9" t="s">
        <v>23</v>
      </c>
      <c r="I99" s="59"/>
      <c r="J99" s="59"/>
      <c r="K99" s="59"/>
      <c r="L99" s="59"/>
      <c r="M99" s="62"/>
      <c r="N99" s="60">
        <f>SUM(I99:M99)</f>
        <v>0</v>
      </c>
    </row>
    <row r="100" spans="1:16" ht="15">
      <c r="A100" s="24"/>
      <c r="B100" s="14"/>
      <c r="C100" s="76"/>
      <c r="D100" s="6"/>
      <c r="E100" s="47"/>
      <c r="F100" s="50"/>
      <c r="G100" s="6"/>
      <c r="H100" s="9" t="s">
        <v>24</v>
      </c>
      <c r="I100" s="59"/>
      <c r="J100" s="59">
        <v>1250000</v>
      </c>
      <c r="K100" s="59">
        <v>0</v>
      </c>
      <c r="L100" s="59">
        <v>0</v>
      </c>
      <c r="M100" s="62">
        <v>0</v>
      </c>
      <c r="N100" s="60">
        <f t="shared" ref="N100:N110" si="36">SUM(I100:M100)</f>
        <v>1250000</v>
      </c>
    </row>
    <row r="101" spans="1:16" ht="15">
      <c r="A101" s="24"/>
      <c r="B101" s="14"/>
      <c r="C101" s="76"/>
      <c r="D101" s="6">
        <v>812</v>
      </c>
      <c r="E101" s="47" t="s">
        <v>55</v>
      </c>
      <c r="F101" s="50" t="s">
        <v>59</v>
      </c>
      <c r="G101" s="6"/>
      <c r="H101" s="9" t="s">
        <v>25</v>
      </c>
      <c r="I101" s="59">
        <v>4107010.1</v>
      </c>
      <c r="J101" s="59">
        <v>2779989</v>
      </c>
      <c r="K101" s="59">
        <v>4188000</v>
      </c>
      <c r="L101" s="59">
        <v>4188000</v>
      </c>
      <c r="M101" s="62">
        <v>4188000</v>
      </c>
      <c r="N101" s="60">
        <f t="shared" si="36"/>
        <v>19450999.100000001</v>
      </c>
    </row>
    <row r="102" spans="1:16" ht="25.5">
      <c r="A102" s="24"/>
      <c r="B102" s="14"/>
      <c r="C102" s="76"/>
      <c r="D102" s="6"/>
      <c r="E102" s="47"/>
      <c r="F102" s="50"/>
      <c r="G102" s="6"/>
      <c r="H102" s="9" t="s">
        <v>27</v>
      </c>
      <c r="I102" s="59">
        <v>101619.07</v>
      </c>
      <c r="J102" s="59">
        <v>43082.01</v>
      </c>
      <c r="K102" s="59">
        <v>0</v>
      </c>
      <c r="L102" s="59">
        <v>0</v>
      </c>
      <c r="M102" s="62">
        <v>0</v>
      </c>
      <c r="N102" s="60">
        <f t="shared" si="36"/>
        <v>144701.08000000002</v>
      </c>
    </row>
    <row r="103" spans="1:16" ht="25.5">
      <c r="A103" s="24"/>
      <c r="B103" s="14"/>
      <c r="C103" s="76"/>
      <c r="D103" s="6"/>
      <c r="E103" s="47"/>
      <c r="F103" s="50"/>
      <c r="G103" s="6"/>
      <c r="H103" s="9" t="s">
        <v>28</v>
      </c>
      <c r="I103" s="59"/>
      <c r="J103" s="59"/>
      <c r="K103" s="59"/>
      <c r="L103" s="59"/>
      <c r="M103" s="62"/>
      <c r="N103" s="60">
        <f t="shared" si="36"/>
        <v>0</v>
      </c>
    </row>
    <row r="104" spans="1:16" ht="15">
      <c r="A104" s="24"/>
      <c r="B104" s="14"/>
      <c r="C104" s="76" t="s">
        <v>48</v>
      </c>
      <c r="D104" s="6">
        <v>812</v>
      </c>
      <c r="E104" s="47" t="s">
        <v>54</v>
      </c>
      <c r="F104" s="50" t="s">
        <v>59</v>
      </c>
      <c r="G104" s="6"/>
      <c r="H104" s="9" t="s">
        <v>21</v>
      </c>
      <c r="I104" s="59">
        <f>SUM(I106:I110)</f>
        <v>1074410.17</v>
      </c>
      <c r="J104" s="59">
        <f t="shared" ref="J104:M104" si="37">SUM(J106:J110)</f>
        <v>349475</v>
      </c>
      <c r="K104" s="59">
        <f t="shared" si="37"/>
        <v>96100</v>
      </c>
      <c r="L104" s="59">
        <f t="shared" si="37"/>
        <v>97100</v>
      </c>
      <c r="M104" s="59">
        <f t="shared" si="37"/>
        <v>83000</v>
      </c>
      <c r="N104" s="60">
        <f t="shared" si="36"/>
        <v>1700085.17</v>
      </c>
    </row>
    <row r="105" spans="1:16" ht="15">
      <c r="A105" s="24"/>
      <c r="B105" s="14"/>
      <c r="C105" s="76"/>
      <c r="D105" s="6"/>
      <c r="E105" s="47"/>
      <c r="F105" s="50"/>
      <c r="G105" s="6"/>
      <c r="H105" s="9" t="s">
        <v>22</v>
      </c>
      <c r="I105" s="59"/>
      <c r="J105" s="59"/>
      <c r="K105" s="59"/>
      <c r="L105" s="59"/>
      <c r="M105" s="62"/>
      <c r="N105" s="60">
        <f t="shared" si="36"/>
        <v>0</v>
      </c>
    </row>
    <row r="106" spans="1:16" ht="15">
      <c r="A106" s="24"/>
      <c r="B106" s="14"/>
      <c r="C106" s="76"/>
      <c r="D106" s="8"/>
      <c r="E106" s="49"/>
      <c r="F106" s="56"/>
      <c r="G106" s="8"/>
      <c r="H106" s="9" t="s">
        <v>23</v>
      </c>
      <c r="I106" s="59">
        <v>0</v>
      </c>
      <c r="J106" s="59">
        <v>13400</v>
      </c>
      <c r="K106" s="59">
        <v>15100</v>
      </c>
      <c r="L106" s="59">
        <v>15100</v>
      </c>
      <c r="M106" s="62">
        <v>0</v>
      </c>
      <c r="N106" s="60">
        <f t="shared" si="36"/>
        <v>43600</v>
      </c>
    </row>
    <row r="107" spans="1:16" ht="15">
      <c r="A107" s="24"/>
      <c r="B107" s="14"/>
      <c r="C107" s="76"/>
      <c r="D107" s="8"/>
      <c r="E107" s="49"/>
      <c r="F107" s="56"/>
      <c r="G107" s="8"/>
      <c r="H107" s="9" t="s">
        <v>24</v>
      </c>
      <c r="I107" s="59">
        <v>94300</v>
      </c>
      <c r="J107" s="59">
        <v>225500</v>
      </c>
      <c r="K107" s="59">
        <v>0</v>
      </c>
      <c r="L107" s="59">
        <v>0</v>
      </c>
      <c r="M107" s="62">
        <v>0</v>
      </c>
      <c r="N107" s="60">
        <f t="shared" si="36"/>
        <v>319800</v>
      </c>
      <c r="P107" s="58"/>
    </row>
    <row r="108" spans="1:16" ht="15">
      <c r="A108" s="24"/>
      <c r="B108" s="14"/>
      <c r="C108" s="76"/>
      <c r="D108" s="6"/>
      <c r="E108" s="47"/>
      <c r="F108" s="50"/>
      <c r="G108" s="6"/>
      <c r="H108" s="9" t="s">
        <v>25</v>
      </c>
      <c r="I108" s="59">
        <v>587016.67000000004</v>
      </c>
      <c r="J108" s="59">
        <v>70575</v>
      </c>
      <c r="K108" s="59">
        <v>40000</v>
      </c>
      <c r="L108" s="59">
        <v>40000</v>
      </c>
      <c r="M108" s="62">
        <v>40000</v>
      </c>
      <c r="N108" s="60">
        <f t="shared" si="36"/>
        <v>777591.67</v>
      </c>
      <c r="P108" s="58"/>
    </row>
    <row r="109" spans="1:16" ht="25.5">
      <c r="A109" s="24"/>
      <c r="B109" s="14"/>
      <c r="C109" s="76"/>
      <c r="D109" s="6">
        <v>812</v>
      </c>
      <c r="E109" s="47" t="s">
        <v>54</v>
      </c>
      <c r="F109" s="50" t="s">
        <v>46</v>
      </c>
      <c r="G109" s="6"/>
      <c r="H109" s="9" t="s">
        <v>27</v>
      </c>
      <c r="I109" s="59">
        <v>39533.5</v>
      </c>
      <c r="J109" s="59">
        <v>40000</v>
      </c>
      <c r="K109" s="59">
        <v>41000</v>
      </c>
      <c r="L109" s="59">
        <v>42000</v>
      </c>
      <c r="M109" s="62">
        <v>43000</v>
      </c>
      <c r="N109" s="60">
        <f t="shared" si="36"/>
        <v>205533.5</v>
      </c>
      <c r="P109" s="58"/>
    </row>
    <row r="110" spans="1:16" ht="25.5">
      <c r="A110" s="24"/>
      <c r="B110" s="14"/>
      <c r="C110" s="82"/>
      <c r="D110" s="6"/>
      <c r="E110" s="47"/>
      <c r="F110" s="50"/>
      <c r="G110" s="6"/>
      <c r="H110" s="9" t="s">
        <v>28</v>
      </c>
      <c r="I110" s="59">
        <v>353560</v>
      </c>
      <c r="J110" s="59"/>
      <c r="K110" s="59"/>
      <c r="L110" s="59"/>
      <c r="M110" s="62"/>
      <c r="N110" s="60">
        <f t="shared" si="36"/>
        <v>353560</v>
      </c>
    </row>
    <row r="111" spans="1:16" ht="26.25" customHeight="1">
      <c r="A111" s="24"/>
      <c r="B111" s="15"/>
      <c r="C111" s="10" t="s">
        <v>39</v>
      </c>
      <c r="D111" s="17">
        <v>812</v>
      </c>
      <c r="E111" s="47" t="s">
        <v>54</v>
      </c>
      <c r="F111" s="50" t="s">
        <v>59</v>
      </c>
      <c r="G111" s="6"/>
      <c r="H111" s="9" t="s">
        <v>21</v>
      </c>
      <c r="I111" s="59">
        <f>SUM(I112:I117)</f>
        <v>3425947.36</v>
      </c>
      <c r="J111" s="59">
        <f>SUM(J112:J117)</f>
        <v>9502177</v>
      </c>
      <c r="K111" s="59">
        <f>SUM(K112:K117)</f>
        <v>963800</v>
      </c>
      <c r="L111" s="59">
        <f>SUM(L112:L117)</f>
        <v>978100</v>
      </c>
      <c r="M111" s="59">
        <f>SUM(M112:M117)</f>
        <v>978100</v>
      </c>
      <c r="N111" s="60">
        <f t="shared" ref="N111:N116" si="38">SUM(I111:M111)</f>
        <v>15848124.359999999</v>
      </c>
    </row>
    <row r="112" spans="1:16" ht="14.25" customHeight="1">
      <c r="A112" s="24"/>
      <c r="B112" s="15"/>
      <c r="C112" s="73" t="s">
        <v>30</v>
      </c>
      <c r="D112" s="17"/>
      <c r="E112" s="47"/>
      <c r="F112" s="50"/>
      <c r="G112" s="6"/>
      <c r="H112" s="9" t="s">
        <v>22</v>
      </c>
      <c r="I112" s="59"/>
      <c r="J112" s="59"/>
      <c r="K112" s="59"/>
      <c r="L112" s="59"/>
      <c r="M112" s="62"/>
      <c r="N112" s="60">
        <f t="shared" si="38"/>
        <v>0</v>
      </c>
    </row>
    <row r="113" spans="1:14" ht="15">
      <c r="A113" s="24"/>
      <c r="B113" s="15"/>
      <c r="C113" s="73"/>
      <c r="D113" s="17">
        <v>812</v>
      </c>
      <c r="E113" s="47" t="s">
        <v>54</v>
      </c>
      <c r="F113" s="50" t="s">
        <v>59</v>
      </c>
      <c r="G113" s="6"/>
      <c r="H113" s="9" t="s">
        <v>23</v>
      </c>
      <c r="I113" s="59">
        <v>82100</v>
      </c>
      <c r="J113" s="59">
        <v>0</v>
      </c>
      <c r="K113" s="59">
        <v>0</v>
      </c>
      <c r="L113" s="59">
        <v>0</v>
      </c>
      <c r="M113" s="62">
        <v>0</v>
      </c>
      <c r="N113" s="60">
        <f t="shared" si="38"/>
        <v>82100</v>
      </c>
    </row>
    <row r="114" spans="1:14" ht="15">
      <c r="A114" s="24"/>
      <c r="B114" s="15"/>
      <c r="C114" s="18"/>
      <c r="D114" s="17">
        <v>812</v>
      </c>
      <c r="E114" s="47" t="s">
        <v>54</v>
      </c>
      <c r="F114" s="50" t="s">
        <v>59</v>
      </c>
      <c r="G114" s="6"/>
      <c r="H114" s="9" t="s">
        <v>24</v>
      </c>
      <c r="I114" s="59">
        <v>469299</v>
      </c>
      <c r="J114" s="59">
        <v>8277200</v>
      </c>
      <c r="K114" s="59">
        <v>0</v>
      </c>
      <c r="L114" s="59">
        <v>0</v>
      </c>
      <c r="M114" s="62">
        <v>0</v>
      </c>
      <c r="N114" s="60">
        <f t="shared" si="38"/>
        <v>8746499</v>
      </c>
    </row>
    <row r="115" spans="1:14" ht="15">
      <c r="A115" s="24"/>
      <c r="B115" s="15"/>
      <c r="C115" s="18"/>
      <c r="D115" s="17">
        <v>812</v>
      </c>
      <c r="E115" s="47" t="s">
        <v>54</v>
      </c>
      <c r="F115" s="50" t="s">
        <v>59</v>
      </c>
      <c r="G115" s="6"/>
      <c r="H115" s="9" t="s">
        <v>25</v>
      </c>
      <c r="I115" s="59">
        <v>2380084.25</v>
      </c>
      <c r="J115" s="59">
        <v>25702</v>
      </c>
      <c r="K115" s="59">
        <v>0</v>
      </c>
      <c r="L115" s="59">
        <v>0</v>
      </c>
      <c r="M115" s="62">
        <v>0</v>
      </c>
      <c r="N115" s="60">
        <f t="shared" si="38"/>
        <v>2405786.25</v>
      </c>
    </row>
    <row r="116" spans="1:14" ht="25.5">
      <c r="A116" s="69"/>
      <c r="B116" s="70"/>
      <c r="C116" s="18"/>
      <c r="D116" s="71">
        <v>812</v>
      </c>
      <c r="E116" s="67" t="s">
        <v>54</v>
      </c>
      <c r="F116" s="68" t="s">
        <v>46</v>
      </c>
      <c r="G116" s="65"/>
      <c r="H116" s="66" t="s">
        <v>27</v>
      </c>
      <c r="I116" s="130">
        <v>239664.11</v>
      </c>
      <c r="J116" s="130">
        <v>679275</v>
      </c>
      <c r="K116" s="130">
        <v>963800</v>
      </c>
      <c r="L116" s="130">
        <v>978100</v>
      </c>
      <c r="M116" s="130">
        <v>978100</v>
      </c>
      <c r="N116" s="131">
        <f t="shared" si="38"/>
        <v>3838939.11</v>
      </c>
    </row>
    <row r="117" spans="1:14" ht="26.25" thickBot="1">
      <c r="A117" s="25"/>
      <c r="B117" s="26"/>
      <c r="C117" s="27"/>
      <c r="D117" s="28"/>
      <c r="E117" s="51"/>
      <c r="F117" s="53"/>
      <c r="G117" s="22"/>
      <c r="H117" s="23" t="s">
        <v>28</v>
      </c>
      <c r="I117" s="64">
        <v>254800</v>
      </c>
      <c r="J117" s="64">
        <v>520000</v>
      </c>
      <c r="K117" s="64">
        <v>0</v>
      </c>
      <c r="L117" s="64">
        <v>0</v>
      </c>
      <c r="M117" s="132">
        <v>0</v>
      </c>
      <c r="N117" s="60">
        <f>SUM(I117:M117)</f>
        <v>774800</v>
      </c>
    </row>
    <row r="118" spans="1:14" thickBot="1">
      <c r="A118" s="94" t="s">
        <v>49</v>
      </c>
      <c r="B118" s="95" t="s">
        <v>50</v>
      </c>
      <c r="C118" s="95" t="s">
        <v>45</v>
      </c>
      <c r="D118" s="20">
        <v>812</v>
      </c>
      <c r="E118" s="46" t="s">
        <v>57</v>
      </c>
      <c r="F118" s="54" t="s">
        <v>58</v>
      </c>
      <c r="G118" s="20"/>
      <c r="H118" s="21" t="s">
        <v>21</v>
      </c>
      <c r="I118" s="122">
        <f>SUM(I120:I124)</f>
        <v>102071.15</v>
      </c>
      <c r="J118" s="122">
        <f t="shared" ref="J118:M118" si="39">SUM(J120:J124)</f>
        <v>0</v>
      </c>
      <c r="K118" s="122">
        <f t="shared" si="39"/>
        <v>0</v>
      </c>
      <c r="L118" s="122">
        <f t="shared" si="39"/>
        <v>0</v>
      </c>
      <c r="M118" s="122">
        <f t="shared" si="39"/>
        <v>0</v>
      </c>
      <c r="N118" s="123">
        <f>SUM(I118:M118)</f>
        <v>102071.15</v>
      </c>
    </row>
    <row r="119" spans="1:14" thickBot="1">
      <c r="A119" s="90"/>
      <c r="B119" s="84"/>
      <c r="C119" s="84"/>
      <c r="D119" s="6"/>
      <c r="E119" s="47"/>
      <c r="F119" s="50"/>
      <c r="G119" s="6"/>
      <c r="H119" s="9" t="s">
        <v>22</v>
      </c>
      <c r="I119" s="59"/>
      <c r="J119" s="59"/>
      <c r="K119" s="59"/>
      <c r="L119" s="59"/>
      <c r="M119" s="62"/>
      <c r="N119" s="123">
        <f t="shared" ref="N119:N124" si="40">SUM(I119:M119)</f>
        <v>0</v>
      </c>
    </row>
    <row r="120" spans="1:14" thickBot="1">
      <c r="A120" s="90"/>
      <c r="B120" s="84"/>
      <c r="C120" s="84"/>
      <c r="D120" s="6"/>
      <c r="E120" s="47"/>
      <c r="F120" s="50"/>
      <c r="G120" s="6"/>
      <c r="H120" s="9" t="s">
        <v>23</v>
      </c>
      <c r="I120" s="59"/>
      <c r="J120" s="59"/>
      <c r="K120" s="59"/>
      <c r="L120" s="59"/>
      <c r="M120" s="62"/>
      <c r="N120" s="123">
        <f t="shared" si="40"/>
        <v>0</v>
      </c>
    </row>
    <row r="121" spans="1:14" thickBot="1">
      <c r="A121" s="90"/>
      <c r="B121" s="84"/>
      <c r="C121" s="84"/>
      <c r="D121" s="6"/>
      <c r="E121" s="47"/>
      <c r="F121" s="50"/>
      <c r="G121" s="6"/>
      <c r="H121" s="9" t="s">
        <v>24</v>
      </c>
      <c r="I121" s="59"/>
      <c r="J121" s="59"/>
      <c r="K121" s="59"/>
      <c r="L121" s="59"/>
      <c r="M121" s="62"/>
      <c r="N121" s="123">
        <f t="shared" si="40"/>
        <v>0</v>
      </c>
    </row>
    <row r="122" spans="1:14" thickBot="1">
      <c r="A122" s="90"/>
      <c r="B122" s="84"/>
      <c r="C122" s="84"/>
      <c r="D122" s="6">
        <v>812</v>
      </c>
      <c r="E122" s="47" t="s">
        <v>57</v>
      </c>
      <c r="F122" s="50" t="s">
        <v>63</v>
      </c>
      <c r="G122" s="6">
        <v>244</v>
      </c>
      <c r="H122" s="9" t="s">
        <v>25</v>
      </c>
      <c r="I122" s="59">
        <v>102071.15</v>
      </c>
      <c r="J122" s="59">
        <v>0</v>
      </c>
      <c r="K122" s="59">
        <v>0</v>
      </c>
      <c r="L122" s="59">
        <v>0</v>
      </c>
      <c r="M122" s="62">
        <v>0</v>
      </c>
      <c r="N122" s="123">
        <f t="shared" si="40"/>
        <v>102071.15</v>
      </c>
    </row>
    <row r="123" spans="1:14" ht="26.25" thickBot="1">
      <c r="A123" s="90"/>
      <c r="B123" s="84"/>
      <c r="C123" s="84"/>
      <c r="D123" s="6"/>
      <c r="E123" s="50"/>
      <c r="F123" s="6"/>
      <c r="G123" s="6"/>
      <c r="H123" s="9" t="s">
        <v>27</v>
      </c>
      <c r="I123" s="59"/>
      <c r="J123" s="59"/>
      <c r="K123" s="59"/>
      <c r="L123" s="59"/>
      <c r="M123" s="62"/>
      <c r="N123" s="123">
        <f t="shared" si="40"/>
        <v>0</v>
      </c>
    </row>
    <row r="124" spans="1:14" ht="26.25" thickBot="1">
      <c r="A124" s="91"/>
      <c r="B124" s="93"/>
      <c r="C124" s="93"/>
      <c r="D124" s="22"/>
      <c r="E124" s="53"/>
      <c r="F124" s="22"/>
      <c r="G124" s="22" t="s">
        <v>51</v>
      </c>
      <c r="H124" s="23" t="s">
        <v>28</v>
      </c>
      <c r="I124" s="64"/>
      <c r="J124" s="64"/>
      <c r="K124" s="64"/>
      <c r="L124" s="64"/>
      <c r="M124" s="127"/>
      <c r="N124" s="123">
        <f t="shared" si="40"/>
        <v>0</v>
      </c>
    </row>
    <row r="125" spans="1:14" ht="15">
      <c r="I125" s="112"/>
      <c r="J125" s="112"/>
      <c r="K125" s="112"/>
      <c r="L125" s="112"/>
      <c r="M125" s="112"/>
      <c r="N125" s="112"/>
    </row>
    <row r="126" spans="1:14" ht="15">
      <c r="I126" s="112"/>
      <c r="J126" s="112"/>
      <c r="K126" s="112"/>
      <c r="L126" s="112"/>
      <c r="M126" s="112"/>
      <c r="N126" s="112"/>
    </row>
    <row r="127" spans="1:14" ht="15">
      <c r="I127" s="112"/>
      <c r="J127" s="112"/>
      <c r="K127" s="112"/>
      <c r="L127" s="112"/>
      <c r="M127" s="112"/>
      <c r="N127" s="112"/>
    </row>
    <row r="128" spans="1:14" ht="15">
      <c r="I128" s="112"/>
      <c r="J128" s="112"/>
      <c r="K128" s="112"/>
      <c r="L128" s="112"/>
      <c r="M128" s="112"/>
      <c r="N128" s="112"/>
    </row>
    <row r="129" spans="9:14" ht="15">
      <c r="I129" s="112"/>
      <c r="J129" s="112"/>
      <c r="K129" s="112"/>
      <c r="L129" s="112"/>
      <c r="M129" s="112"/>
      <c r="N129" s="112"/>
    </row>
    <row r="130" spans="9:14" ht="15">
      <c r="I130" s="112"/>
      <c r="J130" s="112"/>
      <c r="K130" s="112"/>
      <c r="L130" s="112"/>
      <c r="M130" s="112"/>
      <c r="N130" s="112"/>
    </row>
    <row r="131" spans="9:14" ht="15">
      <c r="I131" s="112"/>
      <c r="J131" s="112"/>
      <c r="K131" s="112"/>
      <c r="L131" s="112"/>
      <c r="M131" s="112"/>
      <c r="N131" s="112"/>
    </row>
    <row r="132" spans="9:14" ht="15">
      <c r="I132" s="112"/>
      <c r="J132" s="112"/>
      <c r="K132" s="112"/>
      <c r="L132" s="112"/>
      <c r="M132" s="112"/>
      <c r="N132" s="112"/>
    </row>
    <row r="133" spans="9:14" ht="15">
      <c r="I133" s="112"/>
      <c r="J133" s="112"/>
      <c r="K133" s="112"/>
      <c r="L133" s="112"/>
      <c r="M133" s="112"/>
      <c r="N133" s="112"/>
    </row>
    <row r="134" spans="9:14" ht="15">
      <c r="I134" s="112"/>
      <c r="J134" s="112"/>
      <c r="K134" s="112"/>
      <c r="L134" s="112"/>
      <c r="M134" s="112"/>
      <c r="N134" s="112"/>
    </row>
    <row r="135" spans="9:14" ht="15">
      <c r="I135" s="112"/>
      <c r="J135" s="112"/>
      <c r="K135" s="112"/>
      <c r="L135" s="112"/>
      <c r="M135" s="112"/>
      <c r="N135" s="112"/>
    </row>
    <row r="136" spans="9:14" ht="15">
      <c r="I136" s="112"/>
      <c r="J136" s="112"/>
      <c r="K136" s="112"/>
      <c r="L136" s="112"/>
      <c r="M136" s="112"/>
      <c r="N136" s="112"/>
    </row>
    <row r="137" spans="9:14" ht="15">
      <c r="I137" s="112"/>
      <c r="J137" s="112"/>
      <c r="K137" s="112"/>
      <c r="L137" s="112"/>
      <c r="M137" s="112"/>
      <c r="N137" s="112"/>
    </row>
    <row r="138" spans="9:14" ht="15">
      <c r="I138" s="112"/>
      <c r="J138" s="112"/>
      <c r="K138" s="112"/>
      <c r="L138" s="112"/>
      <c r="M138" s="112"/>
      <c r="N138" s="112"/>
    </row>
    <row r="139" spans="9:14" ht="15">
      <c r="I139" s="112"/>
      <c r="J139" s="112"/>
      <c r="K139" s="112"/>
      <c r="L139" s="112"/>
      <c r="M139" s="112"/>
      <c r="N139" s="112"/>
    </row>
    <row r="140" spans="9:14" ht="15">
      <c r="I140" s="112"/>
      <c r="J140" s="112"/>
      <c r="K140" s="112"/>
      <c r="L140" s="112"/>
      <c r="M140" s="112"/>
      <c r="N140" s="112"/>
    </row>
    <row r="141" spans="9:14" ht="15">
      <c r="I141" s="112"/>
      <c r="J141" s="112"/>
      <c r="K141" s="112"/>
      <c r="L141" s="112"/>
      <c r="M141" s="112"/>
      <c r="N141" s="112"/>
    </row>
    <row r="142" spans="9:14" ht="15">
      <c r="I142" s="112"/>
      <c r="J142" s="112"/>
      <c r="K142" s="112"/>
      <c r="L142" s="112"/>
      <c r="M142" s="112"/>
      <c r="N142" s="112"/>
    </row>
    <row r="143" spans="9:14" ht="15">
      <c r="I143" s="112"/>
      <c r="J143" s="112"/>
      <c r="K143" s="112"/>
      <c r="L143" s="112"/>
      <c r="M143" s="112"/>
      <c r="N143" s="112"/>
    </row>
    <row r="144" spans="9:14" ht="15">
      <c r="I144" s="112"/>
      <c r="J144" s="112"/>
      <c r="K144" s="112"/>
      <c r="L144" s="112"/>
      <c r="M144" s="112"/>
      <c r="N144" s="112"/>
    </row>
    <row r="145" spans="9:14" ht="15">
      <c r="I145" s="112"/>
      <c r="J145" s="112"/>
      <c r="K145" s="112"/>
      <c r="L145" s="112"/>
      <c r="M145" s="112"/>
      <c r="N145" s="112"/>
    </row>
    <row r="146" spans="9:14" ht="15">
      <c r="I146" s="112"/>
      <c r="J146" s="112"/>
      <c r="K146" s="112"/>
      <c r="L146" s="112"/>
      <c r="M146" s="112"/>
      <c r="N146" s="112"/>
    </row>
    <row r="147" spans="9:14" ht="15">
      <c r="I147" s="112"/>
      <c r="J147" s="112"/>
      <c r="K147" s="112"/>
      <c r="L147" s="112"/>
      <c r="M147" s="112"/>
      <c r="N147" s="112"/>
    </row>
    <row r="148" spans="9:14" ht="15">
      <c r="I148" s="112"/>
      <c r="J148" s="112"/>
      <c r="K148" s="112"/>
      <c r="L148" s="112"/>
      <c r="M148" s="112"/>
      <c r="N148" s="112"/>
    </row>
    <row r="149" spans="9:14" ht="15">
      <c r="I149" s="112"/>
      <c r="J149" s="112"/>
      <c r="K149" s="112"/>
      <c r="L149" s="112"/>
      <c r="M149" s="112"/>
      <c r="N149" s="112"/>
    </row>
    <row r="150" spans="9:14" ht="15">
      <c r="I150" s="112"/>
      <c r="J150" s="112"/>
      <c r="K150" s="112"/>
      <c r="L150" s="112"/>
      <c r="M150" s="112"/>
      <c r="N150" s="112"/>
    </row>
    <row r="151" spans="9:14" ht="15">
      <c r="I151" s="112"/>
      <c r="J151" s="112"/>
      <c r="K151" s="112"/>
      <c r="L151" s="112"/>
      <c r="M151" s="112"/>
      <c r="N151" s="112"/>
    </row>
    <row r="152" spans="9:14" ht="15">
      <c r="I152" s="112"/>
      <c r="J152" s="112"/>
      <c r="K152" s="112"/>
      <c r="L152" s="112"/>
      <c r="M152" s="112"/>
      <c r="N152" s="112"/>
    </row>
    <row r="153" spans="9:14" ht="15">
      <c r="I153" s="112"/>
      <c r="J153" s="112"/>
      <c r="K153" s="112"/>
      <c r="L153" s="112"/>
      <c r="M153" s="112"/>
      <c r="N153" s="112"/>
    </row>
    <row r="154" spans="9:14" ht="15">
      <c r="I154" s="112"/>
      <c r="J154" s="112"/>
      <c r="K154" s="112"/>
      <c r="L154" s="112"/>
      <c r="M154" s="112"/>
      <c r="N154" s="112"/>
    </row>
    <row r="155" spans="9:14" ht="15">
      <c r="I155" s="112"/>
      <c r="J155" s="112"/>
      <c r="K155" s="112"/>
      <c r="L155" s="112"/>
      <c r="M155" s="112"/>
      <c r="N155" s="112"/>
    </row>
    <row r="156" spans="9:14" ht="15">
      <c r="I156" s="112"/>
      <c r="J156" s="112"/>
      <c r="K156" s="112"/>
      <c r="L156" s="112"/>
      <c r="M156" s="112"/>
      <c r="N156" s="112"/>
    </row>
    <row r="157" spans="9:14" ht="15">
      <c r="I157" s="112"/>
      <c r="J157" s="112"/>
      <c r="K157" s="112"/>
      <c r="L157" s="112"/>
      <c r="M157" s="112"/>
      <c r="N157" s="112"/>
    </row>
    <row r="158" spans="9:14" ht="15">
      <c r="I158" s="112"/>
      <c r="J158" s="112"/>
      <c r="K158" s="112"/>
      <c r="L158" s="112"/>
      <c r="M158" s="112"/>
      <c r="N158" s="112"/>
    </row>
    <row r="159" spans="9:14" ht="15">
      <c r="I159" s="112"/>
      <c r="J159" s="112"/>
      <c r="K159" s="112"/>
      <c r="L159" s="112"/>
      <c r="M159" s="112"/>
      <c r="N159" s="112"/>
    </row>
    <row r="160" spans="9:14" ht="15">
      <c r="I160" s="112"/>
      <c r="J160" s="112"/>
      <c r="K160" s="112"/>
      <c r="L160" s="112"/>
      <c r="M160" s="112"/>
      <c r="N160" s="112"/>
    </row>
    <row r="161" spans="9:14" ht="15">
      <c r="I161" s="112"/>
      <c r="J161" s="112"/>
      <c r="K161" s="112"/>
      <c r="L161" s="112"/>
      <c r="M161" s="112"/>
      <c r="N161" s="112"/>
    </row>
    <row r="162" spans="9:14" ht="15">
      <c r="I162" s="112"/>
      <c r="J162" s="112"/>
      <c r="K162" s="112"/>
      <c r="L162" s="112"/>
      <c r="M162" s="112"/>
      <c r="N162" s="112"/>
    </row>
    <row r="163" spans="9:14" ht="15">
      <c r="I163" s="112"/>
      <c r="J163" s="112"/>
      <c r="K163" s="112"/>
      <c r="L163" s="112"/>
      <c r="M163" s="112"/>
      <c r="N163" s="112"/>
    </row>
    <row r="164" spans="9:14" ht="15">
      <c r="I164" s="112"/>
      <c r="J164" s="112"/>
      <c r="K164" s="112"/>
      <c r="L164" s="112"/>
      <c r="M164" s="112"/>
      <c r="N164" s="112"/>
    </row>
    <row r="165" spans="9:14" ht="15">
      <c r="I165" s="112"/>
      <c r="J165" s="112"/>
      <c r="K165" s="112"/>
      <c r="L165" s="112"/>
      <c r="M165" s="112"/>
      <c r="N165" s="112"/>
    </row>
    <row r="166" spans="9:14" ht="15">
      <c r="I166" s="112"/>
      <c r="J166" s="112"/>
      <c r="K166" s="112"/>
      <c r="L166" s="112"/>
      <c r="M166" s="112"/>
      <c r="N166" s="112"/>
    </row>
    <row r="167" spans="9:14" ht="15">
      <c r="I167" s="112"/>
      <c r="J167" s="112"/>
      <c r="K167" s="112"/>
      <c r="L167" s="112"/>
      <c r="M167" s="112"/>
      <c r="N167" s="112"/>
    </row>
    <row r="168" spans="9:14" ht="15">
      <c r="I168" s="112"/>
      <c r="J168" s="112"/>
      <c r="K168" s="112"/>
      <c r="L168" s="112"/>
      <c r="M168" s="112"/>
      <c r="N168" s="112"/>
    </row>
    <row r="169" spans="9:14" ht="15">
      <c r="I169" s="112"/>
      <c r="J169" s="112"/>
      <c r="K169" s="112"/>
      <c r="L169" s="112"/>
      <c r="M169" s="112"/>
      <c r="N169" s="112"/>
    </row>
    <row r="170" spans="9:14" ht="15">
      <c r="I170" s="112"/>
      <c r="J170" s="112"/>
      <c r="K170" s="112"/>
      <c r="L170" s="112"/>
      <c r="M170" s="112"/>
      <c r="N170" s="112"/>
    </row>
    <row r="171" spans="9:14" ht="15">
      <c r="I171" s="112"/>
      <c r="J171" s="112"/>
      <c r="K171" s="112"/>
      <c r="L171" s="112"/>
      <c r="M171" s="112"/>
      <c r="N171" s="112"/>
    </row>
    <row r="172" spans="9:14" ht="15">
      <c r="I172" s="112"/>
      <c r="J172" s="112"/>
      <c r="K172" s="112"/>
      <c r="L172" s="112"/>
      <c r="M172" s="112"/>
      <c r="N172" s="112"/>
    </row>
    <row r="173" spans="9:14" ht="15">
      <c r="I173" s="112"/>
      <c r="J173" s="112"/>
      <c r="K173" s="112"/>
      <c r="L173" s="112"/>
      <c r="M173" s="112"/>
      <c r="N173" s="112"/>
    </row>
    <row r="174" spans="9:14" ht="15">
      <c r="I174" s="112"/>
      <c r="J174" s="112"/>
      <c r="K174" s="112"/>
      <c r="L174" s="112"/>
      <c r="M174" s="112"/>
      <c r="N174" s="112"/>
    </row>
    <row r="175" spans="9:14" ht="15">
      <c r="I175" s="112"/>
      <c r="J175" s="112"/>
      <c r="K175" s="112"/>
      <c r="L175" s="112"/>
      <c r="M175" s="112"/>
      <c r="N175" s="112"/>
    </row>
    <row r="176" spans="9:14" ht="15">
      <c r="I176" s="112"/>
      <c r="J176" s="112"/>
      <c r="K176" s="112"/>
      <c r="L176" s="112"/>
      <c r="M176" s="112"/>
      <c r="N176" s="112"/>
    </row>
    <row r="177" spans="9:14" ht="15">
      <c r="I177" s="112"/>
      <c r="J177" s="112"/>
      <c r="K177" s="112"/>
      <c r="L177" s="112"/>
      <c r="M177" s="112"/>
      <c r="N177" s="112"/>
    </row>
    <row r="178" spans="9:14" ht="15">
      <c r="I178" s="112"/>
      <c r="J178" s="112"/>
      <c r="K178" s="112"/>
      <c r="L178" s="112"/>
      <c r="M178" s="112"/>
      <c r="N178" s="112"/>
    </row>
    <row r="179" spans="9:14" ht="15">
      <c r="I179" s="112"/>
      <c r="J179" s="112"/>
      <c r="K179" s="112"/>
      <c r="L179" s="112"/>
      <c r="M179" s="112"/>
      <c r="N179" s="112"/>
    </row>
    <row r="180" spans="9:14" ht="15">
      <c r="I180" s="112"/>
      <c r="J180" s="112"/>
      <c r="K180" s="112"/>
      <c r="L180" s="112"/>
      <c r="M180" s="112"/>
      <c r="N180" s="112"/>
    </row>
    <row r="181" spans="9:14" ht="15">
      <c r="I181" s="112"/>
      <c r="J181" s="112"/>
      <c r="K181" s="112"/>
      <c r="L181" s="112"/>
      <c r="M181" s="112"/>
      <c r="N181" s="112"/>
    </row>
    <row r="182" spans="9:14" ht="15">
      <c r="I182" s="112"/>
      <c r="J182" s="112"/>
      <c r="K182" s="112"/>
      <c r="L182" s="112"/>
      <c r="M182" s="112"/>
      <c r="N182" s="112"/>
    </row>
    <row r="183" spans="9:14" ht="15">
      <c r="I183" s="112"/>
      <c r="J183" s="112"/>
      <c r="K183" s="112"/>
      <c r="L183" s="112"/>
      <c r="M183" s="112"/>
      <c r="N183" s="112"/>
    </row>
    <row r="184" spans="9:14" ht="15">
      <c r="I184" s="112"/>
      <c r="J184" s="112"/>
      <c r="K184" s="112"/>
      <c r="L184" s="112"/>
      <c r="M184" s="112"/>
      <c r="N184" s="112"/>
    </row>
    <row r="185" spans="9:14" ht="15">
      <c r="I185" s="112"/>
      <c r="J185" s="112"/>
      <c r="K185" s="112"/>
      <c r="L185" s="112"/>
      <c r="M185" s="112"/>
      <c r="N185" s="112"/>
    </row>
    <row r="186" spans="9:14" ht="15">
      <c r="I186" s="112"/>
      <c r="J186" s="112"/>
      <c r="K186" s="112"/>
      <c r="L186" s="112"/>
      <c r="M186" s="112"/>
      <c r="N186" s="112"/>
    </row>
    <row r="187" spans="9:14" ht="15">
      <c r="I187" s="112"/>
      <c r="J187" s="112"/>
      <c r="K187" s="112"/>
      <c r="L187" s="112"/>
      <c r="M187" s="112"/>
      <c r="N187" s="112"/>
    </row>
    <row r="188" spans="9:14" ht="15">
      <c r="I188" s="112"/>
      <c r="J188" s="112"/>
      <c r="K188" s="112"/>
      <c r="L188" s="112"/>
      <c r="M188" s="112"/>
      <c r="N188" s="112"/>
    </row>
    <row r="189" spans="9:14" ht="15">
      <c r="I189" s="112"/>
      <c r="J189" s="112"/>
      <c r="K189" s="112"/>
      <c r="L189" s="112"/>
      <c r="M189" s="112"/>
      <c r="N189" s="112"/>
    </row>
    <row r="190" spans="9:14" ht="15">
      <c r="I190" s="112"/>
      <c r="J190" s="112"/>
      <c r="K190" s="112"/>
      <c r="L190" s="112"/>
      <c r="M190" s="112"/>
      <c r="N190" s="112"/>
    </row>
    <row r="198" ht="15"/>
    <row r="199" ht="15"/>
    <row r="200" ht="15"/>
    <row r="201" ht="15"/>
    <row r="202" ht="15"/>
    <row r="203" ht="15"/>
    <row r="204" ht="15"/>
  </sheetData>
  <autoFilter ref="H1:H197"/>
  <mergeCells count="30">
    <mergeCell ref="A118:A124"/>
    <mergeCell ref="B118:B124"/>
    <mergeCell ref="C118:C124"/>
    <mergeCell ref="A9:A11"/>
    <mergeCell ref="B9:B11"/>
    <mergeCell ref="C9:C11"/>
    <mergeCell ref="A45:A59"/>
    <mergeCell ref="B45:B59"/>
    <mergeCell ref="C45:C51"/>
    <mergeCell ref="B12:B15"/>
    <mergeCell ref="C12:C18"/>
    <mergeCell ref="A82:A89"/>
    <mergeCell ref="B82:B89"/>
    <mergeCell ref="C82:C88"/>
    <mergeCell ref="A67:A81"/>
    <mergeCell ref="B67:B81"/>
    <mergeCell ref="C6:I6"/>
    <mergeCell ref="I9:N9"/>
    <mergeCell ref="C112:C113"/>
    <mergeCell ref="C7:I7"/>
    <mergeCell ref="I10:N10"/>
    <mergeCell ref="C60:C66"/>
    <mergeCell ref="C20:C25"/>
    <mergeCell ref="C38:C44"/>
    <mergeCell ref="C90:C96"/>
    <mergeCell ref="C97:C103"/>
    <mergeCell ref="C104:C110"/>
    <mergeCell ref="C67:C73"/>
    <mergeCell ref="D9:G10"/>
    <mergeCell ref="H9:H11"/>
  </mergeCells>
  <pageMargins left="0.31496062992125984" right="0.31496062992125984" top="0.55118110236220474" bottom="0.35433070866141736" header="0.31496062992125984" footer="0.31496062992125984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DNS</cp:lastModifiedBy>
  <cp:lastPrinted>2015-11-12T04:02:46Z</cp:lastPrinted>
  <dcterms:created xsi:type="dcterms:W3CDTF">2014-10-29T11:16:38Z</dcterms:created>
  <dcterms:modified xsi:type="dcterms:W3CDTF">2015-11-12T04:05:34Z</dcterms:modified>
</cp:coreProperties>
</file>