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 6 (2017-2018)" sheetId="5" r:id="rId1"/>
    <sheet name="прилож 8 (2017-2018)" sheetId="6" r:id="rId2"/>
    <sheet name="Лист1" sheetId="1" r:id="rId3"/>
    <sheet name="Лист2" sheetId="2" r:id="rId4"/>
    <sheet name="Лист3" sheetId="3" r:id="rId5"/>
  </sheets>
  <definedNames>
    <definedName name="_xlnm._FilterDatabase" localSheetId="0" hidden="1">'прилож 6 (2017-2018)'!$C$12:$H$481</definedName>
    <definedName name="_xlnm._FilterDatabase" localSheetId="1" hidden="1">'прилож 8 (2017-2018)'!$C$14:$F$601</definedName>
    <definedName name="APPT" localSheetId="0">'прилож 6 (2017-2018)'!$A$26</definedName>
    <definedName name="APPT" localSheetId="1">'прилож 8 (2017-2018)'!#REF!</definedName>
    <definedName name="FIO" localSheetId="0">'прилож 6 (2017-2018)'!$G$26</definedName>
    <definedName name="FIO" localSheetId="1">'прилож 8 (2017-2018)'!#REF!</definedName>
    <definedName name="SIGN" localSheetId="0">'прилож 6 (2017-2018)'!$A$26:$H$28</definedName>
    <definedName name="SIGN" localSheetId="1">'прилож 8 (2017-2018)'!#REF!</definedName>
    <definedName name="_xlnm.Print_Titles" localSheetId="0">'прилож 6 (2017-2018)'!$12:$12</definedName>
    <definedName name="_xlnm.Print_Titles" localSheetId="1">'прилож 8 (2017-2018)'!$14:$14</definedName>
  </definedNames>
  <calcPr calcId="125725"/>
</workbook>
</file>

<file path=xl/calcChain.xml><?xml version="1.0" encoding="utf-8"?>
<calcChain xmlns="http://schemas.openxmlformats.org/spreadsheetml/2006/main">
  <c r="J606" i="6"/>
  <c r="I606"/>
  <c r="H606"/>
  <c r="M597"/>
  <c r="M601" s="1"/>
  <c r="J597"/>
  <c r="I597"/>
  <c r="H597"/>
  <c r="R588"/>
  <c r="Q588"/>
  <c r="R587"/>
  <c r="J587"/>
  <c r="I587"/>
  <c r="R586"/>
  <c r="J586"/>
  <c r="I586"/>
  <c r="R585"/>
  <c r="H585"/>
  <c r="Q585" s="1"/>
  <c r="R584"/>
  <c r="J584"/>
  <c r="I584"/>
  <c r="H584"/>
  <c r="R583"/>
  <c r="J583"/>
  <c r="I583"/>
  <c r="H583"/>
  <c r="R582"/>
  <c r="J582"/>
  <c r="I582"/>
  <c r="R581"/>
  <c r="J581"/>
  <c r="I581"/>
  <c r="R580"/>
  <c r="H580"/>
  <c r="Q580" s="1"/>
  <c r="R579"/>
  <c r="J579"/>
  <c r="I579"/>
  <c r="H579"/>
  <c r="R578"/>
  <c r="J578"/>
  <c r="I578"/>
  <c r="H578"/>
  <c r="R577"/>
  <c r="J577"/>
  <c r="I577"/>
  <c r="R576"/>
  <c r="J576"/>
  <c r="I576"/>
  <c r="R575"/>
  <c r="H575"/>
  <c r="Q575" s="1"/>
  <c r="R574"/>
  <c r="J574"/>
  <c r="I574"/>
  <c r="H574"/>
  <c r="R573"/>
  <c r="J573"/>
  <c r="I573"/>
  <c r="H573"/>
  <c r="R572"/>
  <c r="R571" s="1"/>
  <c r="J572"/>
  <c r="I572"/>
  <c r="I571" s="1"/>
  <c r="H572"/>
  <c r="U571"/>
  <c r="T571"/>
  <c r="S571"/>
  <c r="P571"/>
  <c r="O571"/>
  <c r="N571"/>
  <c r="M571"/>
  <c r="L571"/>
  <c r="K571"/>
  <c r="J571"/>
  <c r="H571"/>
  <c r="R570"/>
  <c r="J570"/>
  <c r="I570"/>
  <c r="R569"/>
  <c r="J569"/>
  <c r="I569"/>
  <c r="R568"/>
  <c r="H568"/>
  <c r="H570" s="1"/>
  <c r="Q570" s="1"/>
  <c r="R567"/>
  <c r="J567"/>
  <c r="I567"/>
  <c r="H567"/>
  <c r="Q567" s="1"/>
  <c r="R566"/>
  <c r="J566"/>
  <c r="I566"/>
  <c r="H566"/>
  <c r="Q566" s="1"/>
  <c r="R565"/>
  <c r="J565"/>
  <c r="I565"/>
  <c r="R564"/>
  <c r="J564"/>
  <c r="I564"/>
  <c r="R563"/>
  <c r="H563"/>
  <c r="H565" s="1"/>
  <c r="Q565" s="1"/>
  <c r="R562"/>
  <c r="J562"/>
  <c r="I562"/>
  <c r="H562"/>
  <c r="Q562" s="1"/>
  <c r="R561"/>
  <c r="J561"/>
  <c r="I561"/>
  <c r="H561"/>
  <c r="Q561" s="1"/>
  <c r="R560"/>
  <c r="J560"/>
  <c r="I560"/>
  <c r="R559"/>
  <c r="J559"/>
  <c r="I559"/>
  <c r="R558"/>
  <c r="H558"/>
  <c r="H560" s="1"/>
  <c r="Q560" s="1"/>
  <c r="R557"/>
  <c r="J557"/>
  <c r="I557"/>
  <c r="H557"/>
  <c r="Q557" s="1"/>
  <c r="R556"/>
  <c r="J556"/>
  <c r="I556"/>
  <c r="H556"/>
  <c r="Q556" s="1"/>
  <c r="R555"/>
  <c r="J555"/>
  <c r="I555"/>
  <c r="R554"/>
  <c r="J554"/>
  <c r="I554"/>
  <c r="R553"/>
  <c r="Q553"/>
  <c r="H553"/>
  <c r="H555" s="1"/>
  <c r="R552"/>
  <c r="J552"/>
  <c r="I552"/>
  <c r="Q552" s="1"/>
  <c r="H552"/>
  <c r="R551"/>
  <c r="J551"/>
  <c r="I551"/>
  <c r="R550"/>
  <c r="J550"/>
  <c r="I550"/>
  <c r="R549"/>
  <c r="H549"/>
  <c r="H551" s="1"/>
  <c r="R548"/>
  <c r="J548"/>
  <c r="I548"/>
  <c r="H548"/>
  <c r="R547"/>
  <c r="J547"/>
  <c r="I547"/>
  <c r="R546"/>
  <c r="J546"/>
  <c r="I546"/>
  <c r="R545"/>
  <c r="H545"/>
  <c r="H547" s="1"/>
  <c r="R544"/>
  <c r="J544"/>
  <c r="I544"/>
  <c r="H544"/>
  <c r="R543"/>
  <c r="J543"/>
  <c r="I543"/>
  <c r="R542"/>
  <c r="J542"/>
  <c r="I542"/>
  <c r="R541"/>
  <c r="J541"/>
  <c r="I541"/>
  <c r="R540"/>
  <c r="H540"/>
  <c r="H542" s="1"/>
  <c r="Q542" s="1"/>
  <c r="R539"/>
  <c r="J539"/>
  <c r="I539"/>
  <c r="H539"/>
  <c r="R538"/>
  <c r="J538"/>
  <c r="I538"/>
  <c r="H538"/>
  <c r="R537"/>
  <c r="J537"/>
  <c r="I537"/>
  <c r="R536"/>
  <c r="J536"/>
  <c r="I536"/>
  <c r="R535"/>
  <c r="Q535"/>
  <c r="H535"/>
  <c r="H537" s="1"/>
  <c r="R534"/>
  <c r="J534"/>
  <c r="I534"/>
  <c r="Q534" s="1"/>
  <c r="H534"/>
  <c r="R533"/>
  <c r="J533"/>
  <c r="I533"/>
  <c r="R532"/>
  <c r="J532"/>
  <c r="I532"/>
  <c r="R531"/>
  <c r="H531"/>
  <c r="H533" s="1"/>
  <c r="R530"/>
  <c r="J530"/>
  <c r="I530"/>
  <c r="H530"/>
  <c r="R529"/>
  <c r="J529"/>
  <c r="I529"/>
  <c r="H529"/>
  <c r="R528"/>
  <c r="J528"/>
  <c r="I528"/>
  <c r="R527"/>
  <c r="J527"/>
  <c r="I527"/>
  <c r="R526"/>
  <c r="H526"/>
  <c r="H528" s="1"/>
  <c r="R525"/>
  <c r="J525"/>
  <c r="I525"/>
  <c r="Q525" s="1"/>
  <c r="H525"/>
  <c r="R524"/>
  <c r="J524"/>
  <c r="I524"/>
  <c r="R523"/>
  <c r="J523"/>
  <c r="I523"/>
  <c r="R522"/>
  <c r="H522"/>
  <c r="H524" s="1"/>
  <c r="Q524" s="1"/>
  <c r="R521"/>
  <c r="J521"/>
  <c r="I521"/>
  <c r="H521"/>
  <c r="R520"/>
  <c r="J520"/>
  <c r="I520"/>
  <c r="H520"/>
  <c r="R519"/>
  <c r="J519"/>
  <c r="J518" s="1"/>
  <c r="U518"/>
  <c r="T518"/>
  <c r="S518"/>
  <c r="R518"/>
  <c r="P518"/>
  <c r="O518"/>
  <c r="N518"/>
  <c r="M518"/>
  <c r="L518"/>
  <c r="K518"/>
  <c r="R517"/>
  <c r="J517"/>
  <c r="I517"/>
  <c r="R516"/>
  <c r="J516"/>
  <c r="I516"/>
  <c r="R515"/>
  <c r="H515"/>
  <c r="H517" s="1"/>
  <c r="Q517" s="1"/>
  <c r="R514"/>
  <c r="J514"/>
  <c r="I514"/>
  <c r="H514"/>
  <c r="R513"/>
  <c r="J513"/>
  <c r="I513"/>
  <c r="R512"/>
  <c r="J512"/>
  <c r="I512"/>
  <c r="R511"/>
  <c r="Q511"/>
  <c r="H511"/>
  <c r="H513" s="1"/>
  <c r="R510"/>
  <c r="J510"/>
  <c r="I510"/>
  <c r="Q510" s="1"/>
  <c r="H510"/>
  <c r="R509"/>
  <c r="J509"/>
  <c r="I509"/>
  <c r="R508"/>
  <c r="J508"/>
  <c r="I508"/>
  <c r="R507"/>
  <c r="H507"/>
  <c r="H509" s="1"/>
  <c r="Q509" s="1"/>
  <c r="R506"/>
  <c r="J506"/>
  <c r="I506"/>
  <c r="H506"/>
  <c r="R505"/>
  <c r="J505"/>
  <c r="I505"/>
  <c r="H505"/>
  <c r="Q505" s="1"/>
  <c r="R504"/>
  <c r="J504"/>
  <c r="I504"/>
  <c r="R503"/>
  <c r="J503"/>
  <c r="I503"/>
  <c r="R502"/>
  <c r="H502"/>
  <c r="Q502" s="1"/>
  <c r="R501"/>
  <c r="J501"/>
  <c r="I501"/>
  <c r="H501"/>
  <c r="Q501" s="1"/>
  <c r="R500"/>
  <c r="J500"/>
  <c r="I500"/>
  <c r="H500"/>
  <c r="Q500" s="1"/>
  <c r="R499"/>
  <c r="J499"/>
  <c r="I499"/>
  <c r="R498"/>
  <c r="J498"/>
  <c r="I498"/>
  <c r="R497"/>
  <c r="H497"/>
  <c r="Q497" s="1"/>
  <c r="R496"/>
  <c r="J496"/>
  <c r="I496"/>
  <c r="H496"/>
  <c r="Q496" s="1"/>
  <c r="R495"/>
  <c r="J495"/>
  <c r="I495"/>
  <c r="H495"/>
  <c r="Q495" s="1"/>
  <c r="R494"/>
  <c r="J494"/>
  <c r="I494"/>
  <c r="R493"/>
  <c r="J493"/>
  <c r="I493"/>
  <c r="R492"/>
  <c r="H492"/>
  <c r="Q492" s="1"/>
  <c r="R491"/>
  <c r="J491"/>
  <c r="I491"/>
  <c r="H491"/>
  <c r="Q491" s="1"/>
  <c r="R490"/>
  <c r="J490"/>
  <c r="I490"/>
  <c r="H490"/>
  <c r="Q490" s="1"/>
  <c r="R489"/>
  <c r="J489"/>
  <c r="I489"/>
  <c r="R488"/>
  <c r="J488"/>
  <c r="I488"/>
  <c r="R487"/>
  <c r="H487"/>
  <c r="Q487" s="1"/>
  <c r="R486"/>
  <c r="J486"/>
  <c r="I486"/>
  <c r="H486"/>
  <c r="Q486" s="1"/>
  <c r="R485"/>
  <c r="J485"/>
  <c r="I485"/>
  <c r="H485"/>
  <c r="Q485" s="1"/>
  <c r="R484"/>
  <c r="J484"/>
  <c r="J483" s="1"/>
  <c r="I484"/>
  <c r="H484"/>
  <c r="Q484" s="1"/>
  <c r="U483"/>
  <c r="T483"/>
  <c r="S483"/>
  <c r="R483"/>
  <c r="P483"/>
  <c r="O483"/>
  <c r="N483"/>
  <c r="M483"/>
  <c r="L483"/>
  <c r="K483"/>
  <c r="I483"/>
  <c r="R482"/>
  <c r="J482"/>
  <c r="I482"/>
  <c r="R481"/>
  <c r="J481"/>
  <c r="I481"/>
  <c r="R480"/>
  <c r="H480"/>
  <c r="H482" s="1"/>
  <c r="R479"/>
  <c r="J479"/>
  <c r="I479"/>
  <c r="H479"/>
  <c r="R478"/>
  <c r="J478"/>
  <c r="I478"/>
  <c r="H478"/>
  <c r="R477"/>
  <c r="J477"/>
  <c r="I477"/>
  <c r="R476"/>
  <c r="J476"/>
  <c r="I476"/>
  <c r="R475"/>
  <c r="H475"/>
  <c r="H477" s="1"/>
  <c r="Q477" s="1"/>
  <c r="R474"/>
  <c r="J474"/>
  <c r="I474"/>
  <c r="H474"/>
  <c r="R473"/>
  <c r="J473"/>
  <c r="I473"/>
  <c r="H473"/>
  <c r="R472"/>
  <c r="J472"/>
  <c r="I472"/>
  <c r="R471"/>
  <c r="J471"/>
  <c r="I471"/>
  <c r="R470"/>
  <c r="Q470"/>
  <c r="H470"/>
  <c r="H472" s="1"/>
  <c r="R469"/>
  <c r="J469"/>
  <c r="I469"/>
  <c r="Q469" s="1"/>
  <c r="H469"/>
  <c r="R468"/>
  <c r="J468"/>
  <c r="I468"/>
  <c r="Q468" s="1"/>
  <c r="H468"/>
  <c r="R467"/>
  <c r="P467"/>
  <c r="O467"/>
  <c r="N467"/>
  <c r="M467"/>
  <c r="L467"/>
  <c r="K467"/>
  <c r="I467"/>
  <c r="R466"/>
  <c r="J466"/>
  <c r="I466"/>
  <c r="R465"/>
  <c r="J465"/>
  <c r="I465"/>
  <c r="R464"/>
  <c r="H464"/>
  <c r="H466" s="1"/>
  <c r="Q466" s="1"/>
  <c r="R463"/>
  <c r="J463"/>
  <c r="I463"/>
  <c r="H463"/>
  <c r="R462"/>
  <c r="J462"/>
  <c r="I462"/>
  <c r="H462"/>
  <c r="R461"/>
  <c r="P461"/>
  <c r="O461"/>
  <c r="N461"/>
  <c r="M461"/>
  <c r="L461"/>
  <c r="K461"/>
  <c r="J461"/>
  <c r="I461"/>
  <c r="H461"/>
  <c r="R460"/>
  <c r="J460"/>
  <c r="I460"/>
  <c r="R459"/>
  <c r="J459"/>
  <c r="I459"/>
  <c r="R458"/>
  <c r="H458"/>
  <c r="H460" s="1"/>
  <c r="R457"/>
  <c r="J457"/>
  <c r="I457"/>
  <c r="H457"/>
  <c r="R456"/>
  <c r="J456"/>
  <c r="I456"/>
  <c r="Q456" s="1"/>
  <c r="H456"/>
  <c r="R455"/>
  <c r="R454" s="1"/>
  <c r="P455"/>
  <c r="O455"/>
  <c r="O454" s="1"/>
  <c r="N455"/>
  <c r="M455"/>
  <c r="M454" s="1"/>
  <c r="L455"/>
  <c r="K455"/>
  <c r="K454" s="1"/>
  <c r="J455"/>
  <c r="I455"/>
  <c r="I454" s="1"/>
  <c r="H455"/>
  <c r="U454"/>
  <c r="T454"/>
  <c r="S454"/>
  <c r="P454"/>
  <c r="N454"/>
  <c r="L454"/>
  <c r="R453"/>
  <c r="J453"/>
  <c r="I453"/>
  <c r="R452"/>
  <c r="J452"/>
  <c r="I452"/>
  <c r="R451"/>
  <c r="H451"/>
  <c r="Q451" s="1"/>
  <c r="R450"/>
  <c r="J450"/>
  <c r="I450"/>
  <c r="H450"/>
  <c r="R449"/>
  <c r="J449"/>
  <c r="I449"/>
  <c r="R448"/>
  <c r="J448"/>
  <c r="I448"/>
  <c r="R447"/>
  <c r="H447"/>
  <c r="Q447" s="1"/>
  <c r="R446"/>
  <c r="J446"/>
  <c r="I446"/>
  <c r="H446"/>
  <c r="R445"/>
  <c r="J445"/>
  <c r="I445"/>
  <c r="H445"/>
  <c r="Q445" s="1"/>
  <c r="R444"/>
  <c r="P444"/>
  <c r="O444"/>
  <c r="N444"/>
  <c r="M444"/>
  <c r="L444"/>
  <c r="K444"/>
  <c r="J444"/>
  <c r="I444"/>
  <c r="H444"/>
  <c r="Q444" s="1"/>
  <c r="R443"/>
  <c r="J443"/>
  <c r="I443"/>
  <c r="R442"/>
  <c r="J442"/>
  <c r="I442"/>
  <c r="R441"/>
  <c r="H441"/>
  <c r="Q441" s="1"/>
  <c r="R440"/>
  <c r="J440"/>
  <c r="I440"/>
  <c r="H440"/>
  <c r="Q440" s="1"/>
  <c r="R439"/>
  <c r="J439"/>
  <c r="I439"/>
  <c r="H439"/>
  <c r="Q439" s="1"/>
  <c r="R438"/>
  <c r="J438"/>
  <c r="I438"/>
  <c r="R437"/>
  <c r="J437"/>
  <c r="I437"/>
  <c r="R436"/>
  <c r="H436"/>
  <c r="Q436" s="1"/>
  <c r="R435"/>
  <c r="J435"/>
  <c r="I435"/>
  <c r="H435"/>
  <c r="Q435" s="1"/>
  <c r="R434"/>
  <c r="J434"/>
  <c r="I434"/>
  <c r="R433"/>
  <c r="J433"/>
  <c r="I433"/>
  <c r="R432"/>
  <c r="H432"/>
  <c r="Q432" s="1"/>
  <c r="R431"/>
  <c r="J431"/>
  <c r="I431"/>
  <c r="H431"/>
  <c r="Q431" s="1"/>
  <c r="R430"/>
  <c r="J430"/>
  <c r="I430"/>
  <c r="H430"/>
  <c r="Q430" s="1"/>
  <c r="R429"/>
  <c r="P429"/>
  <c r="O429"/>
  <c r="N429"/>
  <c r="M429"/>
  <c r="L429"/>
  <c r="K429"/>
  <c r="J429"/>
  <c r="I429"/>
  <c r="H429"/>
  <c r="Q429" s="1"/>
  <c r="R428"/>
  <c r="J428"/>
  <c r="I428"/>
  <c r="R427"/>
  <c r="J427"/>
  <c r="I427"/>
  <c r="R426"/>
  <c r="H426"/>
  <c r="Q426" s="1"/>
  <c r="R425"/>
  <c r="J425"/>
  <c r="I425"/>
  <c r="H425"/>
  <c r="Q425" s="1"/>
  <c r="R424"/>
  <c r="J424"/>
  <c r="I424"/>
  <c r="H424"/>
  <c r="Q424" s="1"/>
  <c r="R423"/>
  <c r="J423"/>
  <c r="I423"/>
  <c r="R422"/>
  <c r="J422"/>
  <c r="I422"/>
  <c r="R421"/>
  <c r="H421"/>
  <c r="Q421" s="1"/>
  <c r="R420"/>
  <c r="J420"/>
  <c r="I420"/>
  <c r="H420"/>
  <c r="Q420" s="1"/>
  <c r="R419"/>
  <c r="J419"/>
  <c r="I419"/>
  <c r="H419"/>
  <c r="Q419" s="1"/>
  <c r="R418"/>
  <c r="J418"/>
  <c r="I418"/>
  <c r="R417"/>
  <c r="J417"/>
  <c r="I417"/>
  <c r="R416"/>
  <c r="H416"/>
  <c r="Q416" s="1"/>
  <c r="R415"/>
  <c r="J415"/>
  <c r="I415"/>
  <c r="H415"/>
  <c r="Q415" s="1"/>
  <c r="R414"/>
  <c r="J414"/>
  <c r="I414"/>
  <c r="H414"/>
  <c r="Q414" s="1"/>
  <c r="R413"/>
  <c r="J413"/>
  <c r="I413"/>
  <c r="R412"/>
  <c r="J412"/>
  <c r="I412"/>
  <c r="R411"/>
  <c r="H411"/>
  <c r="Q411" s="1"/>
  <c r="R410"/>
  <c r="J410"/>
  <c r="I410"/>
  <c r="H410"/>
  <c r="Q410" s="1"/>
  <c r="R409"/>
  <c r="J409"/>
  <c r="I409"/>
  <c r="H409"/>
  <c r="Q409" s="1"/>
  <c r="R408"/>
  <c r="P408"/>
  <c r="P407" s="1"/>
  <c r="O408"/>
  <c r="N408"/>
  <c r="N407" s="1"/>
  <c r="M408"/>
  <c r="L408"/>
  <c r="L407" s="1"/>
  <c r="K408"/>
  <c r="J408"/>
  <c r="J407" s="1"/>
  <c r="I408"/>
  <c r="H408"/>
  <c r="Q408" s="1"/>
  <c r="U407"/>
  <c r="T407"/>
  <c r="S407"/>
  <c r="R407"/>
  <c r="O407"/>
  <c r="M407"/>
  <c r="K407"/>
  <c r="I407"/>
  <c r="R406"/>
  <c r="J406"/>
  <c r="I406"/>
  <c r="R405"/>
  <c r="J405"/>
  <c r="I405"/>
  <c r="R404"/>
  <c r="H404"/>
  <c r="H406" s="1"/>
  <c r="R403"/>
  <c r="J403"/>
  <c r="I403"/>
  <c r="H403"/>
  <c r="R402"/>
  <c r="J402"/>
  <c r="I402"/>
  <c r="H402"/>
  <c r="R401"/>
  <c r="R400" s="1"/>
  <c r="J401"/>
  <c r="I401"/>
  <c r="I400" s="1"/>
  <c r="H401"/>
  <c r="U400"/>
  <c r="T400"/>
  <c r="S400"/>
  <c r="P400"/>
  <c r="O400"/>
  <c r="N400"/>
  <c r="M400"/>
  <c r="L400"/>
  <c r="K400"/>
  <c r="J400"/>
  <c r="H400"/>
  <c r="R399"/>
  <c r="J399"/>
  <c r="I399"/>
  <c r="R398"/>
  <c r="J398"/>
  <c r="I398"/>
  <c r="R397"/>
  <c r="H397"/>
  <c r="Q397" s="1"/>
  <c r="R396"/>
  <c r="J396"/>
  <c r="I396"/>
  <c r="H396"/>
  <c r="Q396" s="1"/>
  <c r="R395"/>
  <c r="J395"/>
  <c r="I395"/>
  <c r="H395"/>
  <c r="Q395" s="1"/>
  <c r="R394"/>
  <c r="J394"/>
  <c r="I394"/>
  <c r="R393"/>
  <c r="J393"/>
  <c r="I393"/>
  <c r="R392"/>
  <c r="J392"/>
  <c r="I392"/>
  <c r="R391"/>
  <c r="H391"/>
  <c r="H393" s="1"/>
  <c r="Q393" s="1"/>
  <c r="R390"/>
  <c r="J390"/>
  <c r="I390"/>
  <c r="H390"/>
  <c r="R389"/>
  <c r="J389"/>
  <c r="I389"/>
  <c r="R388"/>
  <c r="J388"/>
  <c r="I388"/>
  <c r="R387"/>
  <c r="Q387"/>
  <c r="H387"/>
  <c r="H389" s="1"/>
  <c r="R386"/>
  <c r="J386"/>
  <c r="I386"/>
  <c r="Q386" s="1"/>
  <c r="H386"/>
  <c r="R385"/>
  <c r="J385"/>
  <c r="I385"/>
  <c r="I384" s="1"/>
  <c r="R384"/>
  <c r="J384"/>
  <c r="R383"/>
  <c r="J383"/>
  <c r="I383"/>
  <c r="R382"/>
  <c r="J382"/>
  <c r="I382"/>
  <c r="R381"/>
  <c r="H381"/>
  <c r="H383" s="1"/>
  <c r="Q383" s="1"/>
  <c r="R380"/>
  <c r="J380"/>
  <c r="I380"/>
  <c r="H380"/>
  <c r="R379"/>
  <c r="J379"/>
  <c r="I379"/>
  <c r="H379"/>
  <c r="R378"/>
  <c r="J378"/>
  <c r="J377" s="1"/>
  <c r="I378"/>
  <c r="H378"/>
  <c r="U377"/>
  <c r="T377"/>
  <c r="S377"/>
  <c r="R377"/>
  <c r="P377"/>
  <c r="O377"/>
  <c r="N377"/>
  <c r="M377"/>
  <c r="L377"/>
  <c r="K377"/>
  <c r="R376"/>
  <c r="J376"/>
  <c r="I376"/>
  <c r="R375"/>
  <c r="J375"/>
  <c r="I375"/>
  <c r="R374"/>
  <c r="H374"/>
  <c r="H376" s="1"/>
  <c r="R373"/>
  <c r="J373"/>
  <c r="I373"/>
  <c r="H373"/>
  <c r="R372"/>
  <c r="J372"/>
  <c r="I372"/>
  <c r="H372"/>
  <c r="R371"/>
  <c r="J371"/>
  <c r="I371"/>
  <c r="H371"/>
  <c r="R370"/>
  <c r="J370"/>
  <c r="I370"/>
  <c r="R369"/>
  <c r="J369"/>
  <c r="I369"/>
  <c r="R368"/>
  <c r="H368"/>
  <c r="H370" s="1"/>
  <c r="R367"/>
  <c r="J367"/>
  <c r="I367"/>
  <c r="H367"/>
  <c r="R366"/>
  <c r="J366"/>
  <c r="I366"/>
  <c r="H366"/>
  <c r="R365"/>
  <c r="R364" s="1"/>
  <c r="J365"/>
  <c r="J364" s="1"/>
  <c r="I365"/>
  <c r="I364" s="1"/>
  <c r="H365"/>
  <c r="U364"/>
  <c r="T364"/>
  <c r="S364"/>
  <c r="P364"/>
  <c r="O364"/>
  <c r="N364"/>
  <c r="M364"/>
  <c r="L364"/>
  <c r="K364"/>
  <c r="R363"/>
  <c r="J363"/>
  <c r="I363"/>
  <c r="R362"/>
  <c r="J362"/>
  <c r="I362"/>
  <c r="R361"/>
  <c r="H361"/>
  <c r="H363" s="1"/>
  <c r="Q363" s="1"/>
  <c r="R360"/>
  <c r="J360"/>
  <c r="I360"/>
  <c r="H360"/>
  <c r="R359"/>
  <c r="J359"/>
  <c r="I359"/>
  <c r="H359"/>
  <c r="R358"/>
  <c r="J358"/>
  <c r="J357" s="1"/>
  <c r="I358"/>
  <c r="H358"/>
  <c r="U357"/>
  <c r="T357"/>
  <c r="S357"/>
  <c r="R357"/>
  <c r="P357"/>
  <c r="O357"/>
  <c r="N357"/>
  <c r="M357"/>
  <c r="L357"/>
  <c r="K357"/>
  <c r="H357"/>
  <c r="R356"/>
  <c r="J356"/>
  <c r="I356"/>
  <c r="R355"/>
  <c r="J355"/>
  <c r="I355"/>
  <c r="R354"/>
  <c r="H354"/>
  <c r="H356" s="1"/>
  <c r="Q356" s="1"/>
  <c r="R353"/>
  <c r="J353"/>
  <c r="I353"/>
  <c r="H353"/>
  <c r="Q353" s="1"/>
  <c r="R352"/>
  <c r="J352"/>
  <c r="I352"/>
  <c r="H352"/>
  <c r="Q352" s="1"/>
  <c r="R351"/>
  <c r="P351"/>
  <c r="O351"/>
  <c r="N351"/>
  <c r="M351"/>
  <c r="L351"/>
  <c r="K351"/>
  <c r="J351"/>
  <c r="I351"/>
  <c r="H351"/>
  <c r="Q351" s="1"/>
  <c r="R350"/>
  <c r="J350"/>
  <c r="I350"/>
  <c r="R349"/>
  <c r="J349"/>
  <c r="I349"/>
  <c r="R348"/>
  <c r="H348"/>
  <c r="H350" s="1"/>
  <c r="Q350" s="1"/>
  <c r="R347"/>
  <c r="J347"/>
  <c r="I347"/>
  <c r="H347"/>
  <c r="Q347" s="1"/>
  <c r="R346"/>
  <c r="J346"/>
  <c r="I346"/>
  <c r="H346"/>
  <c r="Q346" s="1"/>
  <c r="R345"/>
  <c r="J345"/>
  <c r="I345"/>
  <c r="R344"/>
  <c r="J344"/>
  <c r="I344"/>
  <c r="R343"/>
  <c r="H343"/>
  <c r="H345" s="1"/>
  <c r="Q345" s="1"/>
  <c r="R342"/>
  <c r="J342"/>
  <c r="I342"/>
  <c r="H342"/>
  <c r="Q342" s="1"/>
  <c r="R341"/>
  <c r="J341"/>
  <c r="I341"/>
  <c r="H341"/>
  <c r="Q341" s="1"/>
  <c r="R340"/>
  <c r="J340"/>
  <c r="I340"/>
  <c r="R339"/>
  <c r="J339"/>
  <c r="I339"/>
  <c r="R338"/>
  <c r="H338"/>
  <c r="H340" s="1"/>
  <c r="Q340" s="1"/>
  <c r="R337"/>
  <c r="J337"/>
  <c r="I337"/>
  <c r="H337"/>
  <c r="Q337" s="1"/>
  <c r="R336"/>
  <c r="J336"/>
  <c r="I336"/>
  <c r="H336"/>
  <c r="Q336" s="1"/>
  <c r="R335"/>
  <c r="J335"/>
  <c r="I335"/>
  <c r="R334"/>
  <c r="J334"/>
  <c r="I334"/>
  <c r="R333"/>
  <c r="H333"/>
  <c r="H335" s="1"/>
  <c r="Q335" s="1"/>
  <c r="R332"/>
  <c r="J332"/>
  <c r="I332"/>
  <c r="H332"/>
  <c r="Q332" s="1"/>
  <c r="R331"/>
  <c r="J331"/>
  <c r="I331"/>
  <c r="H331"/>
  <c r="Q331" s="1"/>
  <c r="R330"/>
  <c r="J330"/>
  <c r="I330"/>
  <c r="R329"/>
  <c r="J329"/>
  <c r="I329"/>
  <c r="R328"/>
  <c r="H328"/>
  <c r="H330" s="1"/>
  <c r="Q330" s="1"/>
  <c r="R327"/>
  <c r="J327"/>
  <c r="I327"/>
  <c r="H327"/>
  <c r="Q327" s="1"/>
  <c r="R326"/>
  <c r="J326"/>
  <c r="I326"/>
  <c r="H326"/>
  <c r="Q326" s="1"/>
  <c r="R325"/>
  <c r="P325"/>
  <c r="P324" s="1"/>
  <c r="O325"/>
  <c r="N325"/>
  <c r="N324" s="1"/>
  <c r="M325"/>
  <c r="L325"/>
  <c r="L324" s="1"/>
  <c r="K325"/>
  <c r="J325"/>
  <c r="J324" s="1"/>
  <c r="I325"/>
  <c r="H325"/>
  <c r="Q325" s="1"/>
  <c r="U324"/>
  <c r="T324"/>
  <c r="S324"/>
  <c r="O324"/>
  <c r="M324"/>
  <c r="K324"/>
  <c r="I324"/>
  <c r="R323"/>
  <c r="J323"/>
  <c r="I323"/>
  <c r="R322"/>
  <c r="J322"/>
  <c r="I322"/>
  <c r="R321"/>
  <c r="H321"/>
  <c r="H323" s="1"/>
  <c r="R320"/>
  <c r="J320"/>
  <c r="I320"/>
  <c r="H320"/>
  <c r="R319"/>
  <c r="J319"/>
  <c r="I319"/>
  <c r="H319"/>
  <c r="R318"/>
  <c r="J318"/>
  <c r="I318"/>
  <c r="R317"/>
  <c r="J317"/>
  <c r="I317"/>
  <c r="R316"/>
  <c r="H316"/>
  <c r="H318" s="1"/>
  <c r="R315"/>
  <c r="J315"/>
  <c r="I315"/>
  <c r="H315"/>
  <c r="R314"/>
  <c r="J314"/>
  <c r="I314"/>
  <c r="H314"/>
  <c r="R313"/>
  <c r="P313"/>
  <c r="O313"/>
  <c r="N313"/>
  <c r="M313"/>
  <c r="L313"/>
  <c r="K313"/>
  <c r="I313"/>
  <c r="R312"/>
  <c r="J312"/>
  <c r="I312"/>
  <c r="R311"/>
  <c r="J311"/>
  <c r="I311"/>
  <c r="R310"/>
  <c r="H310"/>
  <c r="H312" s="1"/>
  <c r="Q312" s="1"/>
  <c r="R309"/>
  <c r="J309"/>
  <c r="I309"/>
  <c r="H309"/>
  <c r="R308"/>
  <c r="J308"/>
  <c r="I308"/>
  <c r="H308"/>
  <c r="R307"/>
  <c r="J307"/>
  <c r="I307"/>
  <c r="R306"/>
  <c r="J306"/>
  <c r="I306"/>
  <c r="R305"/>
  <c r="Q305"/>
  <c r="H305"/>
  <c r="H307" s="1"/>
  <c r="R304"/>
  <c r="J304"/>
  <c r="I304"/>
  <c r="Q304" s="1"/>
  <c r="H304"/>
  <c r="R303"/>
  <c r="J303"/>
  <c r="I303"/>
  <c r="Q303" s="1"/>
  <c r="H303"/>
  <c r="R302"/>
  <c r="J302"/>
  <c r="I302"/>
  <c r="R301"/>
  <c r="J301"/>
  <c r="I301"/>
  <c r="R300"/>
  <c r="H300"/>
  <c r="H302" s="1"/>
  <c r="R299"/>
  <c r="J299"/>
  <c r="I299"/>
  <c r="H299"/>
  <c r="R298"/>
  <c r="J298"/>
  <c r="I298"/>
  <c r="H298"/>
  <c r="R297"/>
  <c r="J297"/>
  <c r="I297"/>
  <c r="R296"/>
  <c r="J296"/>
  <c r="I296"/>
  <c r="R295"/>
  <c r="H295"/>
  <c r="H297" s="1"/>
  <c r="Q297" s="1"/>
  <c r="R294"/>
  <c r="J294"/>
  <c r="I294"/>
  <c r="H294"/>
  <c r="R293"/>
  <c r="J293"/>
  <c r="I293"/>
  <c r="H293"/>
  <c r="R292"/>
  <c r="P292"/>
  <c r="O292"/>
  <c r="O291" s="1"/>
  <c r="N292"/>
  <c r="M292"/>
  <c r="M291" s="1"/>
  <c r="L292"/>
  <c r="L291" s="1"/>
  <c r="K292"/>
  <c r="K291" s="1"/>
  <c r="J292"/>
  <c r="I292"/>
  <c r="I291" s="1"/>
  <c r="H292"/>
  <c r="U291"/>
  <c r="T291"/>
  <c r="S291"/>
  <c r="R291"/>
  <c r="P291"/>
  <c r="N291"/>
  <c r="R290"/>
  <c r="J290"/>
  <c r="I290"/>
  <c r="R289"/>
  <c r="J289"/>
  <c r="I289"/>
  <c r="R288"/>
  <c r="H288"/>
  <c r="Q288" s="1"/>
  <c r="R287"/>
  <c r="J287"/>
  <c r="I287"/>
  <c r="H287"/>
  <c r="R286"/>
  <c r="J286"/>
  <c r="I286"/>
  <c r="H286"/>
  <c r="R285"/>
  <c r="J285"/>
  <c r="I285"/>
  <c r="R284"/>
  <c r="J284"/>
  <c r="I284"/>
  <c r="R283"/>
  <c r="H283"/>
  <c r="Q283" s="1"/>
  <c r="R282"/>
  <c r="J282"/>
  <c r="I282"/>
  <c r="H282"/>
  <c r="R281"/>
  <c r="J281"/>
  <c r="I281"/>
  <c r="H281"/>
  <c r="R280"/>
  <c r="J280"/>
  <c r="I280"/>
  <c r="R279"/>
  <c r="J279"/>
  <c r="I279"/>
  <c r="R278"/>
  <c r="H278"/>
  <c r="Q278" s="1"/>
  <c r="R277"/>
  <c r="J277"/>
  <c r="I277"/>
  <c r="H277"/>
  <c r="R276"/>
  <c r="J276"/>
  <c r="I276"/>
  <c r="H276"/>
  <c r="R275"/>
  <c r="J275"/>
  <c r="I275"/>
  <c r="R274"/>
  <c r="J274"/>
  <c r="I274"/>
  <c r="R273"/>
  <c r="H273"/>
  <c r="Q273" s="1"/>
  <c r="R272"/>
  <c r="J272"/>
  <c r="I272"/>
  <c r="H272"/>
  <c r="R271"/>
  <c r="J271"/>
  <c r="I271"/>
  <c r="H271"/>
  <c r="R270"/>
  <c r="J270"/>
  <c r="I270"/>
  <c r="R269"/>
  <c r="J269"/>
  <c r="I269"/>
  <c r="R268"/>
  <c r="H268"/>
  <c r="Q268" s="1"/>
  <c r="R267"/>
  <c r="J267"/>
  <c r="I267"/>
  <c r="H267"/>
  <c r="Q267" s="1"/>
  <c r="R266"/>
  <c r="J266"/>
  <c r="I266"/>
  <c r="H266"/>
  <c r="Q266" s="1"/>
  <c r="R265"/>
  <c r="P265"/>
  <c r="O265"/>
  <c r="N265"/>
  <c r="M265"/>
  <c r="L265"/>
  <c r="K265"/>
  <c r="J265"/>
  <c r="I265"/>
  <c r="H265"/>
  <c r="Q265" s="1"/>
  <c r="R264"/>
  <c r="J264"/>
  <c r="I264"/>
  <c r="R263"/>
  <c r="J263"/>
  <c r="I263"/>
  <c r="R262"/>
  <c r="H262"/>
  <c r="Q262" s="1"/>
  <c r="R261"/>
  <c r="J261"/>
  <c r="I261"/>
  <c r="H261"/>
  <c r="Q261" s="1"/>
  <c r="R260"/>
  <c r="J260"/>
  <c r="I260"/>
  <c r="H260"/>
  <c r="Q260" s="1"/>
  <c r="R259"/>
  <c r="J259"/>
  <c r="I259"/>
  <c r="R258"/>
  <c r="J258"/>
  <c r="I258"/>
  <c r="R257"/>
  <c r="H257"/>
  <c r="Q257" s="1"/>
  <c r="R256"/>
  <c r="J256"/>
  <c r="I256"/>
  <c r="H256"/>
  <c r="R255"/>
  <c r="J255"/>
  <c r="I255"/>
  <c r="H255"/>
  <c r="R254"/>
  <c r="J254"/>
  <c r="I254"/>
  <c r="R253"/>
  <c r="J253"/>
  <c r="I253"/>
  <c r="R252"/>
  <c r="H252"/>
  <c r="Q252" s="1"/>
  <c r="R251"/>
  <c r="J251"/>
  <c r="I251"/>
  <c r="H251"/>
  <c r="Q251" s="1"/>
  <c r="R250"/>
  <c r="J250"/>
  <c r="I250"/>
  <c r="H250"/>
  <c r="Q250" s="1"/>
  <c r="R249"/>
  <c r="J249"/>
  <c r="I249"/>
  <c r="R248"/>
  <c r="J248"/>
  <c r="I248"/>
  <c r="R247"/>
  <c r="H247"/>
  <c r="Q247" s="1"/>
  <c r="R246"/>
  <c r="J246"/>
  <c r="I246"/>
  <c r="H246"/>
  <c r="Q246" s="1"/>
  <c r="R245"/>
  <c r="R244" s="1"/>
  <c r="J245"/>
  <c r="J244" s="1"/>
  <c r="I245"/>
  <c r="H245"/>
  <c r="U244"/>
  <c r="T244"/>
  <c r="S244"/>
  <c r="P244"/>
  <c r="O244"/>
  <c r="N244"/>
  <c r="M244"/>
  <c r="L244"/>
  <c r="K244"/>
  <c r="I244"/>
  <c r="R243"/>
  <c r="J243"/>
  <c r="I243"/>
  <c r="R242"/>
  <c r="J242"/>
  <c r="I242"/>
  <c r="R241"/>
  <c r="H241"/>
  <c r="H243" s="1"/>
  <c r="R240"/>
  <c r="J240"/>
  <c r="I240"/>
  <c r="H240"/>
  <c r="R239"/>
  <c r="J239"/>
  <c r="I239"/>
  <c r="H239"/>
  <c r="R238"/>
  <c r="J238"/>
  <c r="I238"/>
  <c r="R237"/>
  <c r="J237"/>
  <c r="I237"/>
  <c r="R236"/>
  <c r="H236"/>
  <c r="H238" s="1"/>
  <c r="R235"/>
  <c r="J235"/>
  <c r="I235"/>
  <c r="H235"/>
  <c r="R234"/>
  <c r="J234"/>
  <c r="I234"/>
  <c r="Q234" s="1"/>
  <c r="H234"/>
  <c r="J232"/>
  <c r="J233" s="1"/>
  <c r="I232"/>
  <c r="I233" s="1"/>
  <c r="H231"/>
  <c r="H232" s="1"/>
  <c r="H233" s="1"/>
  <c r="J230"/>
  <c r="I230"/>
  <c r="J229"/>
  <c r="I229"/>
  <c r="H229"/>
  <c r="U228"/>
  <c r="T228"/>
  <c r="T227" s="1"/>
  <c r="S228"/>
  <c r="R228"/>
  <c r="R227" s="1"/>
  <c r="P228"/>
  <c r="P227" s="1"/>
  <c r="O228"/>
  <c r="N228"/>
  <c r="N227" s="1"/>
  <c r="M228"/>
  <c r="L228"/>
  <c r="L227" s="1"/>
  <c r="K228"/>
  <c r="J228"/>
  <c r="J227" s="1"/>
  <c r="H228"/>
  <c r="U227"/>
  <c r="S227"/>
  <c r="M227"/>
  <c r="R226"/>
  <c r="J226"/>
  <c r="I226"/>
  <c r="R225"/>
  <c r="J225"/>
  <c r="I225"/>
  <c r="R224"/>
  <c r="H224"/>
  <c r="H226" s="1"/>
  <c r="Q226" s="1"/>
  <c r="R223"/>
  <c r="J223"/>
  <c r="I223"/>
  <c r="H223"/>
  <c r="R222"/>
  <c r="J222"/>
  <c r="I222"/>
  <c r="H222"/>
  <c r="R221"/>
  <c r="J221"/>
  <c r="I221"/>
  <c r="H221"/>
  <c r="R220"/>
  <c r="J220"/>
  <c r="I220"/>
  <c r="R219"/>
  <c r="J219"/>
  <c r="I219"/>
  <c r="R218"/>
  <c r="H218"/>
  <c r="H220" s="1"/>
  <c r="Q220" s="1"/>
  <c r="R217"/>
  <c r="J217"/>
  <c r="I217"/>
  <c r="H217"/>
  <c r="R216"/>
  <c r="J216"/>
  <c r="I216"/>
  <c r="H216"/>
  <c r="R215"/>
  <c r="J215"/>
  <c r="I215"/>
  <c r="I214" s="1"/>
  <c r="H215"/>
  <c r="U214"/>
  <c r="T214"/>
  <c r="S214"/>
  <c r="R214"/>
  <c r="P214"/>
  <c r="O214"/>
  <c r="N214"/>
  <c r="M214"/>
  <c r="L214"/>
  <c r="K214"/>
  <c r="J214"/>
  <c r="H214"/>
  <c r="R213"/>
  <c r="J213"/>
  <c r="I213"/>
  <c r="R212"/>
  <c r="J212"/>
  <c r="I212"/>
  <c r="R211"/>
  <c r="H211"/>
  <c r="Q211" s="1"/>
  <c r="R210"/>
  <c r="J210"/>
  <c r="I210"/>
  <c r="H210"/>
  <c r="R209"/>
  <c r="J209"/>
  <c r="I209"/>
  <c r="H209"/>
  <c r="R208"/>
  <c r="J208"/>
  <c r="I208"/>
  <c r="Q208" s="1"/>
  <c r="H208"/>
  <c r="R207"/>
  <c r="J207"/>
  <c r="I207"/>
  <c r="R206"/>
  <c r="J206"/>
  <c r="I206"/>
  <c r="R205"/>
  <c r="H205"/>
  <c r="H207" s="1"/>
  <c r="Q207" s="1"/>
  <c r="R204"/>
  <c r="J204"/>
  <c r="I204"/>
  <c r="H204"/>
  <c r="R203"/>
  <c r="J203"/>
  <c r="I203"/>
  <c r="R202"/>
  <c r="J202"/>
  <c r="I202"/>
  <c r="R201"/>
  <c r="H201"/>
  <c r="H203" s="1"/>
  <c r="Q203" s="1"/>
  <c r="R200"/>
  <c r="J200"/>
  <c r="I200"/>
  <c r="H200"/>
  <c r="R199"/>
  <c r="J199"/>
  <c r="I199"/>
  <c r="R198"/>
  <c r="J198"/>
  <c r="I198"/>
  <c r="R197"/>
  <c r="H197"/>
  <c r="H199" s="1"/>
  <c r="Q199" s="1"/>
  <c r="R196"/>
  <c r="J196"/>
  <c r="I196"/>
  <c r="H196"/>
  <c r="R195"/>
  <c r="J195"/>
  <c r="I195"/>
  <c r="H195"/>
  <c r="R194"/>
  <c r="J194"/>
  <c r="I194"/>
  <c r="Q194" s="1"/>
  <c r="H194"/>
  <c r="U193"/>
  <c r="T193"/>
  <c r="S193"/>
  <c r="R193"/>
  <c r="P193"/>
  <c r="O193"/>
  <c r="N193"/>
  <c r="M193"/>
  <c r="L193"/>
  <c r="K193"/>
  <c r="J193"/>
  <c r="H193"/>
  <c r="R192"/>
  <c r="J192"/>
  <c r="I192"/>
  <c r="R191"/>
  <c r="J191"/>
  <c r="I191"/>
  <c r="R190"/>
  <c r="H190"/>
  <c r="H192" s="1"/>
  <c r="Q192" s="1"/>
  <c r="R189"/>
  <c r="J189"/>
  <c r="I189"/>
  <c r="H189"/>
  <c r="Q189" s="1"/>
  <c r="R188"/>
  <c r="J188"/>
  <c r="I188"/>
  <c r="R187"/>
  <c r="J187"/>
  <c r="I187"/>
  <c r="R186"/>
  <c r="H186"/>
  <c r="H188" s="1"/>
  <c r="Q188" s="1"/>
  <c r="R185"/>
  <c r="J185"/>
  <c r="I185"/>
  <c r="H185"/>
  <c r="Q185" s="1"/>
  <c r="R184"/>
  <c r="J184"/>
  <c r="I184"/>
  <c r="H184"/>
  <c r="Q184" s="1"/>
  <c r="R183"/>
  <c r="J183"/>
  <c r="I183"/>
  <c r="H183"/>
  <c r="Q183" s="1"/>
  <c r="R182"/>
  <c r="J182"/>
  <c r="I182"/>
  <c r="R181"/>
  <c r="J181"/>
  <c r="I181"/>
  <c r="R180"/>
  <c r="H180"/>
  <c r="H182" s="1"/>
  <c r="Q182" s="1"/>
  <c r="R179"/>
  <c r="J179"/>
  <c r="I179"/>
  <c r="H179"/>
  <c r="Q179" s="1"/>
  <c r="R178"/>
  <c r="J178"/>
  <c r="I178"/>
  <c r="H178"/>
  <c r="Q178" s="1"/>
  <c r="R177"/>
  <c r="J177"/>
  <c r="I177"/>
  <c r="H177"/>
  <c r="Q177" s="1"/>
  <c r="R176"/>
  <c r="J176"/>
  <c r="I176"/>
  <c r="R175"/>
  <c r="J175"/>
  <c r="I175"/>
  <c r="R174"/>
  <c r="H174"/>
  <c r="H176" s="1"/>
  <c r="Q176" s="1"/>
  <c r="R173"/>
  <c r="J173"/>
  <c r="I173"/>
  <c r="H173"/>
  <c r="Q173" s="1"/>
  <c r="R172"/>
  <c r="J172"/>
  <c r="I172"/>
  <c r="H172"/>
  <c r="Q172" s="1"/>
  <c r="R171"/>
  <c r="J171"/>
  <c r="I171"/>
  <c r="H171"/>
  <c r="Q171" s="1"/>
  <c r="R170"/>
  <c r="J170"/>
  <c r="I170"/>
  <c r="R169"/>
  <c r="J169"/>
  <c r="I169"/>
  <c r="R168"/>
  <c r="H168"/>
  <c r="H170" s="1"/>
  <c r="Q170" s="1"/>
  <c r="R167"/>
  <c r="J167"/>
  <c r="I167"/>
  <c r="H167"/>
  <c r="Q167" s="1"/>
  <c r="R166"/>
  <c r="J166"/>
  <c r="I166"/>
  <c r="H166"/>
  <c r="Q166" s="1"/>
  <c r="R165"/>
  <c r="J165"/>
  <c r="J164" s="1"/>
  <c r="I165"/>
  <c r="H165"/>
  <c r="Q165" s="1"/>
  <c r="U164"/>
  <c r="T164"/>
  <c r="S164"/>
  <c r="P164"/>
  <c r="O164"/>
  <c r="N164"/>
  <c r="M164"/>
  <c r="L164"/>
  <c r="K164"/>
  <c r="I164"/>
  <c r="R163"/>
  <c r="J163"/>
  <c r="I163"/>
  <c r="R162"/>
  <c r="J162"/>
  <c r="I162"/>
  <c r="R161"/>
  <c r="Q161"/>
  <c r="H161"/>
  <c r="H163" s="1"/>
  <c r="R160"/>
  <c r="J160"/>
  <c r="I160"/>
  <c r="Q160" s="1"/>
  <c r="H160"/>
  <c r="R159"/>
  <c r="J159"/>
  <c r="I159"/>
  <c r="Q159" s="1"/>
  <c r="H159"/>
  <c r="R158"/>
  <c r="J158"/>
  <c r="I158"/>
  <c r="R157"/>
  <c r="J157"/>
  <c r="I157"/>
  <c r="R156"/>
  <c r="H156"/>
  <c r="H158" s="1"/>
  <c r="R155"/>
  <c r="J155"/>
  <c r="I155"/>
  <c r="H155"/>
  <c r="R154"/>
  <c r="J154"/>
  <c r="I154"/>
  <c r="H154"/>
  <c r="R153"/>
  <c r="J153"/>
  <c r="I153"/>
  <c r="R152"/>
  <c r="J152"/>
  <c r="I152"/>
  <c r="R151"/>
  <c r="H151"/>
  <c r="H153" s="1"/>
  <c r="R150"/>
  <c r="J150"/>
  <c r="I150"/>
  <c r="H150"/>
  <c r="R149"/>
  <c r="J149"/>
  <c r="I149"/>
  <c r="R148"/>
  <c r="J148"/>
  <c r="I148"/>
  <c r="R147"/>
  <c r="H147"/>
  <c r="H149" s="1"/>
  <c r="Q149" s="1"/>
  <c r="R146"/>
  <c r="J146"/>
  <c r="I146"/>
  <c r="H146"/>
  <c r="R145"/>
  <c r="J145"/>
  <c r="I145"/>
  <c r="R144"/>
  <c r="J144"/>
  <c r="I144"/>
  <c r="R143"/>
  <c r="Q143"/>
  <c r="H143"/>
  <c r="H145" s="1"/>
  <c r="R142"/>
  <c r="J142"/>
  <c r="I142"/>
  <c r="Q142" s="1"/>
  <c r="H142"/>
  <c r="R141"/>
  <c r="J141"/>
  <c r="I141"/>
  <c r="Q141" s="1"/>
  <c r="H141"/>
  <c r="R140"/>
  <c r="J140"/>
  <c r="I140"/>
  <c r="R139"/>
  <c r="J139"/>
  <c r="I139"/>
  <c r="R138"/>
  <c r="H138"/>
  <c r="H140" s="1"/>
  <c r="R137"/>
  <c r="J137"/>
  <c r="I137"/>
  <c r="H137"/>
  <c r="R136"/>
  <c r="J136"/>
  <c r="I136"/>
  <c r="R135"/>
  <c r="J135"/>
  <c r="I135"/>
  <c r="R134"/>
  <c r="H134"/>
  <c r="H136" s="1"/>
  <c r="R133"/>
  <c r="J133"/>
  <c r="I133"/>
  <c r="H133"/>
  <c r="R132"/>
  <c r="J132"/>
  <c r="I132"/>
  <c r="R131"/>
  <c r="J131"/>
  <c r="I131"/>
  <c r="R130"/>
  <c r="H130"/>
  <c r="H132" s="1"/>
  <c r="Q132" s="1"/>
  <c r="R129"/>
  <c r="J129"/>
  <c r="I129"/>
  <c r="H129"/>
  <c r="R128"/>
  <c r="J128"/>
  <c r="I128"/>
  <c r="H128"/>
  <c r="R127"/>
  <c r="P127"/>
  <c r="O127"/>
  <c r="N127"/>
  <c r="M127"/>
  <c r="L127"/>
  <c r="K127"/>
  <c r="J127"/>
  <c r="I127"/>
  <c r="H127"/>
  <c r="R126"/>
  <c r="J126"/>
  <c r="I126"/>
  <c r="R125"/>
  <c r="J125"/>
  <c r="I125"/>
  <c r="R124"/>
  <c r="H124"/>
  <c r="H126" s="1"/>
  <c r="Q126" s="1"/>
  <c r="R123"/>
  <c r="J123"/>
  <c r="I123"/>
  <c r="H123"/>
  <c r="R122"/>
  <c r="J122"/>
  <c r="I122"/>
  <c r="R121"/>
  <c r="J121"/>
  <c r="I121"/>
  <c r="R120"/>
  <c r="H120"/>
  <c r="H122" s="1"/>
  <c r="Q122" s="1"/>
  <c r="R119"/>
  <c r="J119"/>
  <c r="I119"/>
  <c r="H119"/>
  <c r="R118"/>
  <c r="J118"/>
  <c r="I118"/>
  <c r="H118"/>
  <c r="R117"/>
  <c r="P117"/>
  <c r="O117"/>
  <c r="N117"/>
  <c r="M117"/>
  <c r="L117"/>
  <c r="K117"/>
  <c r="J117"/>
  <c r="I117"/>
  <c r="H117"/>
  <c r="R116"/>
  <c r="J116"/>
  <c r="I116"/>
  <c r="R115"/>
  <c r="J115"/>
  <c r="I115"/>
  <c r="R114"/>
  <c r="H114"/>
  <c r="H116" s="1"/>
  <c r="Q116" s="1"/>
  <c r="R113"/>
  <c r="J113"/>
  <c r="I113"/>
  <c r="H113"/>
  <c r="R112"/>
  <c r="J112"/>
  <c r="I112"/>
  <c r="H112"/>
  <c r="R111"/>
  <c r="J111"/>
  <c r="I111"/>
  <c r="R110"/>
  <c r="J110"/>
  <c r="I110"/>
  <c r="R109"/>
  <c r="H109"/>
  <c r="H111" s="1"/>
  <c r="R108"/>
  <c r="J108"/>
  <c r="I108"/>
  <c r="Q108" s="1"/>
  <c r="H108"/>
  <c r="R107"/>
  <c r="J107"/>
  <c r="I107"/>
  <c r="R106"/>
  <c r="J106"/>
  <c r="I106"/>
  <c r="R105"/>
  <c r="H105"/>
  <c r="H107" s="1"/>
  <c r="Q107" s="1"/>
  <c r="R104"/>
  <c r="J104"/>
  <c r="I104"/>
  <c r="H104"/>
  <c r="R103"/>
  <c r="J103"/>
  <c r="I103"/>
  <c r="H103"/>
  <c r="R102"/>
  <c r="J102"/>
  <c r="I102"/>
  <c r="R101"/>
  <c r="J101"/>
  <c r="I101"/>
  <c r="R100"/>
  <c r="H100"/>
  <c r="H102" s="1"/>
  <c r="Q102" s="1"/>
  <c r="R99"/>
  <c r="J99"/>
  <c r="I99"/>
  <c r="H99"/>
  <c r="R98"/>
  <c r="J98"/>
  <c r="I98"/>
  <c r="Q98" s="1"/>
  <c r="H98"/>
  <c r="R97"/>
  <c r="J97"/>
  <c r="I97"/>
  <c r="R96"/>
  <c r="J96"/>
  <c r="I96"/>
  <c r="R95"/>
  <c r="H95"/>
  <c r="H97" s="1"/>
  <c r="Q97" s="1"/>
  <c r="R94"/>
  <c r="J94"/>
  <c r="I94"/>
  <c r="H94"/>
  <c r="R93"/>
  <c r="J93"/>
  <c r="I93"/>
  <c r="R92"/>
  <c r="J92"/>
  <c r="I92"/>
  <c r="R91"/>
  <c r="H91"/>
  <c r="H93" s="1"/>
  <c r="Q93" s="1"/>
  <c r="R90"/>
  <c r="J90"/>
  <c r="I90"/>
  <c r="H90"/>
  <c r="R89"/>
  <c r="J89"/>
  <c r="I89"/>
  <c r="Q89" s="1"/>
  <c r="H89"/>
  <c r="R88"/>
  <c r="J88"/>
  <c r="I88"/>
  <c r="R87"/>
  <c r="J87"/>
  <c r="I87"/>
  <c r="R86"/>
  <c r="H86"/>
  <c r="H88" s="1"/>
  <c r="Q88" s="1"/>
  <c r="R85"/>
  <c r="J85"/>
  <c r="I85"/>
  <c r="H85"/>
  <c r="R84"/>
  <c r="J84"/>
  <c r="I84"/>
  <c r="R83"/>
  <c r="J83"/>
  <c r="I83"/>
  <c r="R82"/>
  <c r="Q82"/>
  <c r="H82"/>
  <c r="H84" s="1"/>
  <c r="Q84" s="1"/>
  <c r="R81"/>
  <c r="J81"/>
  <c r="I81"/>
  <c r="Q81" s="1"/>
  <c r="H81"/>
  <c r="R80"/>
  <c r="J80"/>
  <c r="I80"/>
  <c r="R79"/>
  <c r="J79"/>
  <c r="I79"/>
  <c r="R78"/>
  <c r="H78"/>
  <c r="H80" s="1"/>
  <c r="Q80" s="1"/>
  <c r="R77"/>
  <c r="J77"/>
  <c r="I77"/>
  <c r="H77"/>
  <c r="R76"/>
  <c r="J76"/>
  <c r="I76"/>
  <c r="R75"/>
  <c r="J75"/>
  <c r="I75"/>
  <c r="R74"/>
  <c r="H74"/>
  <c r="H76" s="1"/>
  <c r="Q76" s="1"/>
  <c r="R73"/>
  <c r="J73"/>
  <c r="I73"/>
  <c r="H73"/>
  <c r="R72"/>
  <c r="J72"/>
  <c r="I72"/>
  <c r="R71"/>
  <c r="J71"/>
  <c r="I71"/>
  <c r="R70"/>
  <c r="H70"/>
  <c r="H72" s="1"/>
  <c r="Q72" s="1"/>
  <c r="R69"/>
  <c r="J69"/>
  <c r="I69"/>
  <c r="H69"/>
  <c r="R68"/>
  <c r="J68"/>
  <c r="I68"/>
  <c r="R67"/>
  <c r="J67"/>
  <c r="I67"/>
  <c r="R66"/>
  <c r="H66"/>
  <c r="H68" s="1"/>
  <c r="Q68" s="1"/>
  <c r="R65"/>
  <c r="J65"/>
  <c r="I65"/>
  <c r="H65"/>
  <c r="R64"/>
  <c r="J64"/>
  <c r="I64"/>
  <c r="H64"/>
  <c r="R63"/>
  <c r="J63"/>
  <c r="I63"/>
  <c r="R62"/>
  <c r="J62"/>
  <c r="I62"/>
  <c r="R61"/>
  <c r="H61"/>
  <c r="H63" s="1"/>
  <c r="Q63" s="1"/>
  <c r="R60"/>
  <c r="J60"/>
  <c r="I60"/>
  <c r="H60"/>
  <c r="R59"/>
  <c r="J59"/>
  <c r="I59"/>
  <c r="R58"/>
  <c r="J58"/>
  <c r="I58"/>
  <c r="R57"/>
  <c r="H57"/>
  <c r="H59" s="1"/>
  <c r="Q59" s="1"/>
  <c r="R56"/>
  <c r="J56"/>
  <c r="I56"/>
  <c r="H56"/>
  <c r="R55"/>
  <c r="J55"/>
  <c r="I55"/>
  <c r="H55"/>
  <c r="R54"/>
  <c r="J54"/>
  <c r="I54"/>
  <c r="R53"/>
  <c r="J53"/>
  <c r="I53"/>
  <c r="R52"/>
  <c r="H52"/>
  <c r="H54" s="1"/>
  <c r="Q54" s="1"/>
  <c r="R51"/>
  <c r="J51"/>
  <c r="I51"/>
  <c r="H51"/>
  <c r="R50"/>
  <c r="J50"/>
  <c r="I50"/>
  <c r="H50"/>
  <c r="R49"/>
  <c r="J49"/>
  <c r="I49"/>
  <c r="R48"/>
  <c r="J48"/>
  <c r="I48"/>
  <c r="R47"/>
  <c r="H47"/>
  <c r="H49" s="1"/>
  <c r="Q49" s="1"/>
  <c r="R46"/>
  <c r="J46"/>
  <c r="I46"/>
  <c r="H46"/>
  <c r="R45"/>
  <c r="J45"/>
  <c r="I45"/>
  <c r="R44"/>
  <c r="J44"/>
  <c r="I44"/>
  <c r="R43"/>
  <c r="H43"/>
  <c r="H45" s="1"/>
  <c r="Q45" s="1"/>
  <c r="R42"/>
  <c r="J42"/>
  <c r="I42"/>
  <c r="H42"/>
  <c r="R41"/>
  <c r="J41"/>
  <c r="I41"/>
  <c r="H41"/>
  <c r="R40"/>
  <c r="J40"/>
  <c r="I40"/>
  <c r="R39"/>
  <c r="J39"/>
  <c r="I39"/>
  <c r="R38"/>
  <c r="H38"/>
  <c r="H40" s="1"/>
  <c r="Q40" s="1"/>
  <c r="R37"/>
  <c r="J37"/>
  <c r="I37"/>
  <c r="H37"/>
  <c r="R36"/>
  <c r="J36"/>
  <c r="I36"/>
  <c r="R35"/>
  <c r="J35"/>
  <c r="I35"/>
  <c r="R34"/>
  <c r="Q34"/>
  <c r="H34"/>
  <c r="H36" s="1"/>
  <c r="Q36" s="1"/>
  <c r="R33"/>
  <c r="J33"/>
  <c r="I33"/>
  <c r="Q33" s="1"/>
  <c r="H33"/>
  <c r="R32"/>
  <c r="J32"/>
  <c r="I32"/>
  <c r="Q32" s="1"/>
  <c r="H32"/>
  <c r="R31"/>
  <c r="J31"/>
  <c r="I31"/>
  <c r="R30"/>
  <c r="J30"/>
  <c r="I30"/>
  <c r="R29"/>
  <c r="H29"/>
  <c r="H31" s="1"/>
  <c r="R28"/>
  <c r="J28"/>
  <c r="I28"/>
  <c r="H28"/>
  <c r="R27"/>
  <c r="J27"/>
  <c r="I27"/>
  <c r="H27"/>
  <c r="R26"/>
  <c r="J26"/>
  <c r="I26"/>
  <c r="R25"/>
  <c r="J25"/>
  <c r="I25"/>
  <c r="R24"/>
  <c r="H24"/>
  <c r="H26" s="1"/>
  <c r="Q26" s="1"/>
  <c r="R23"/>
  <c r="J23"/>
  <c r="I23"/>
  <c r="H23"/>
  <c r="R22"/>
  <c r="J22"/>
  <c r="I22"/>
  <c r="Q22" s="1"/>
  <c r="H22"/>
  <c r="R21"/>
  <c r="J21"/>
  <c r="I21"/>
  <c r="R20"/>
  <c r="J20"/>
  <c r="I20"/>
  <c r="R19"/>
  <c r="H19"/>
  <c r="H21" s="1"/>
  <c r="Q21" s="1"/>
  <c r="R18"/>
  <c r="J18"/>
  <c r="I18"/>
  <c r="H18"/>
  <c r="R17"/>
  <c r="J17"/>
  <c r="I17"/>
  <c r="H17"/>
  <c r="R16"/>
  <c r="P16"/>
  <c r="O16"/>
  <c r="O15" s="1"/>
  <c r="N16"/>
  <c r="M16"/>
  <c r="M15" s="1"/>
  <c r="L16"/>
  <c r="K16"/>
  <c r="K15" s="1"/>
  <c r="J16"/>
  <c r="I16"/>
  <c r="Q16" s="1"/>
  <c r="H16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U15"/>
  <c r="U589" s="1"/>
  <c r="T15"/>
  <c r="T589" s="1"/>
  <c r="S15"/>
  <c r="S589" s="1"/>
  <c r="R15"/>
  <c r="P15"/>
  <c r="N15"/>
  <c r="L15"/>
  <c r="J15"/>
  <c r="H15"/>
  <c r="K486" i="5"/>
  <c r="J486"/>
  <c r="I486"/>
  <c r="N477"/>
  <c r="K477"/>
  <c r="J477"/>
  <c r="I477"/>
  <c r="I467"/>
  <c r="I466" s="1"/>
  <c r="K466"/>
  <c r="J466"/>
  <c r="I465"/>
  <c r="I464" s="1"/>
  <c r="K464"/>
  <c r="J464"/>
  <c r="I463"/>
  <c r="I462" s="1"/>
  <c r="K462"/>
  <c r="J462"/>
  <c r="K461"/>
  <c r="K460" s="1"/>
  <c r="K459" s="1"/>
  <c r="K458" s="1"/>
  <c r="J461"/>
  <c r="J460"/>
  <c r="J459" s="1"/>
  <c r="J458" s="1"/>
  <c r="I457"/>
  <c r="I456" s="1"/>
  <c r="K456"/>
  <c r="J456"/>
  <c r="K455"/>
  <c r="K454" s="1"/>
  <c r="J455"/>
  <c r="J454" s="1"/>
  <c r="I453"/>
  <c r="I452" s="1"/>
  <c r="K452"/>
  <c r="J452"/>
  <c r="K451"/>
  <c r="K450" s="1"/>
  <c r="J451"/>
  <c r="J450" s="1"/>
  <c r="I446"/>
  <c r="I445" s="1"/>
  <c r="K445"/>
  <c r="J445"/>
  <c r="K444"/>
  <c r="K443" s="1"/>
  <c r="K442" s="1"/>
  <c r="K441" s="1"/>
  <c r="K440" s="1"/>
  <c r="J444"/>
  <c r="J443" s="1"/>
  <c r="J442" s="1"/>
  <c r="J441" s="1"/>
  <c r="J440" s="1"/>
  <c r="Q439"/>
  <c r="P439"/>
  <c r="O439"/>
  <c r="N439"/>
  <c r="M439"/>
  <c r="L439"/>
  <c r="I438"/>
  <c r="I437" s="1"/>
  <c r="K437"/>
  <c r="J437"/>
  <c r="K436"/>
  <c r="J436"/>
  <c r="I435"/>
  <c r="I434" s="1"/>
  <c r="K434"/>
  <c r="J434"/>
  <c r="K433"/>
  <c r="K432" s="1"/>
  <c r="K431" s="1"/>
  <c r="K430" s="1"/>
  <c r="J433"/>
  <c r="J432" s="1"/>
  <c r="J431" s="1"/>
  <c r="J430" s="1"/>
  <c r="I429"/>
  <c r="I428" s="1"/>
  <c r="K428"/>
  <c r="J428"/>
  <c r="K427"/>
  <c r="J427"/>
  <c r="I426"/>
  <c r="I425" s="1"/>
  <c r="K425"/>
  <c r="J425"/>
  <c r="K424"/>
  <c r="K423" s="1"/>
  <c r="K422" s="1"/>
  <c r="K421" s="1"/>
  <c r="J424"/>
  <c r="I424"/>
  <c r="I419"/>
  <c r="I418" s="1"/>
  <c r="K418"/>
  <c r="J418"/>
  <c r="K417"/>
  <c r="K416" s="1"/>
  <c r="K415" s="1"/>
  <c r="K414" s="1"/>
  <c r="K413" s="1"/>
  <c r="J417"/>
  <c r="J416" s="1"/>
  <c r="J415" s="1"/>
  <c r="J414" s="1"/>
  <c r="J413" s="1"/>
  <c r="I412"/>
  <c r="I411" s="1"/>
  <c r="K411"/>
  <c r="J411"/>
  <c r="K410"/>
  <c r="K409" s="1"/>
  <c r="K408" s="1"/>
  <c r="K407" s="1"/>
  <c r="K406" s="1"/>
  <c r="J410"/>
  <c r="J409" s="1"/>
  <c r="J408" s="1"/>
  <c r="J407" s="1"/>
  <c r="J406" s="1"/>
  <c r="I410"/>
  <c r="I409"/>
  <c r="I408" s="1"/>
  <c r="I407" s="1"/>
  <c r="I406" s="1"/>
  <c r="I405"/>
  <c r="I404" s="1"/>
  <c r="K404"/>
  <c r="J404"/>
  <c r="K403"/>
  <c r="K402" s="1"/>
  <c r="K401" s="1"/>
  <c r="K400" s="1"/>
  <c r="J403"/>
  <c r="J402" s="1"/>
  <c r="J401" s="1"/>
  <c r="J400" s="1"/>
  <c r="I399"/>
  <c r="I398" s="1"/>
  <c r="K398"/>
  <c r="J398"/>
  <c r="K397"/>
  <c r="J397"/>
  <c r="I396"/>
  <c r="I395" s="1"/>
  <c r="K395"/>
  <c r="J395"/>
  <c r="I394"/>
  <c r="I393" s="1"/>
  <c r="K393"/>
  <c r="J393"/>
  <c r="K392"/>
  <c r="K391" s="1"/>
  <c r="K390" s="1"/>
  <c r="K389" s="1"/>
  <c r="J392"/>
  <c r="Q387"/>
  <c r="P387"/>
  <c r="O387"/>
  <c r="N387"/>
  <c r="M387"/>
  <c r="L387"/>
  <c r="I386"/>
  <c r="I385" s="1"/>
  <c r="K385"/>
  <c r="J385"/>
  <c r="I384"/>
  <c r="I383" s="1"/>
  <c r="K383"/>
  <c r="J383"/>
  <c r="K382"/>
  <c r="K381" s="1"/>
  <c r="K380" s="1"/>
  <c r="K379" s="1"/>
  <c r="J382"/>
  <c r="J381" s="1"/>
  <c r="J380" s="1"/>
  <c r="J379" s="1"/>
  <c r="I382"/>
  <c r="I381" s="1"/>
  <c r="I380" s="1"/>
  <c r="I379" s="1"/>
  <c r="I378"/>
  <c r="I377" s="1"/>
  <c r="K377"/>
  <c r="J377"/>
  <c r="K376"/>
  <c r="J376"/>
  <c r="I376"/>
  <c r="I375"/>
  <c r="I374" s="1"/>
  <c r="K374"/>
  <c r="J374"/>
  <c r="K373"/>
  <c r="K372" s="1"/>
  <c r="K371" s="1"/>
  <c r="K370" s="1"/>
  <c r="J373"/>
  <c r="J372"/>
  <c r="J371" s="1"/>
  <c r="J370" s="1"/>
  <c r="I368"/>
  <c r="I367" s="1"/>
  <c r="K367"/>
  <c r="J367"/>
  <c r="K366"/>
  <c r="J366"/>
  <c r="I366"/>
  <c r="I365"/>
  <c r="I364" s="1"/>
  <c r="K364"/>
  <c r="J364"/>
  <c r="K363"/>
  <c r="J363"/>
  <c r="I362"/>
  <c r="I361" s="1"/>
  <c r="K361"/>
  <c r="J361"/>
  <c r="I360"/>
  <c r="I359" s="1"/>
  <c r="K359"/>
  <c r="J359"/>
  <c r="I358"/>
  <c r="I357" s="1"/>
  <c r="K357"/>
  <c r="J357"/>
  <c r="K356"/>
  <c r="J356"/>
  <c r="I355"/>
  <c r="I354" s="1"/>
  <c r="K354"/>
  <c r="J354"/>
  <c r="I353"/>
  <c r="I352" s="1"/>
  <c r="K352"/>
  <c r="J352"/>
  <c r="I351"/>
  <c r="I350" s="1"/>
  <c r="K350"/>
  <c r="J350"/>
  <c r="K349"/>
  <c r="J349"/>
  <c r="I347"/>
  <c r="I346" s="1"/>
  <c r="K346"/>
  <c r="J346"/>
  <c r="I345"/>
  <c r="I344" s="1"/>
  <c r="K344"/>
  <c r="J344"/>
  <c r="K343"/>
  <c r="K342" s="1"/>
  <c r="J343"/>
  <c r="I343"/>
  <c r="I342" s="1"/>
  <c r="J342"/>
  <c r="I339"/>
  <c r="I338" s="1"/>
  <c r="K338"/>
  <c r="J338"/>
  <c r="I337"/>
  <c r="I336" s="1"/>
  <c r="K336"/>
  <c r="J336"/>
  <c r="K335"/>
  <c r="J335"/>
  <c r="I335"/>
  <c r="I331" s="1"/>
  <c r="I330" s="1"/>
  <c r="I329" s="1"/>
  <c r="I334"/>
  <c r="K333"/>
  <c r="J333"/>
  <c r="I333"/>
  <c r="K332"/>
  <c r="J332"/>
  <c r="J331" s="1"/>
  <c r="J330" s="1"/>
  <c r="J329" s="1"/>
  <c r="I332"/>
  <c r="K331"/>
  <c r="K330" s="1"/>
  <c r="K329" s="1"/>
  <c r="I328"/>
  <c r="I327" s="1"/>
  <c r="K327"/>
  <c r="J327"/>
  <c r="K326"/>
  <c r="J326"/>
  <c r="I326"/>
  <c r="I325"/>
  <c r="I324" s="1"/>
  <c r="K324"/>
  <c r="J324"/>
  <c r="I323"/>
  <c r="I322" s="1"/>
  <c r="K322"/>
  <c r="J322"/>
  <c r="I321"/>
  <c r="I320" s="1"/>
  <c r="K320"/>
  <c r="J320"/>
  <c r="K319"/>
  <c r="K310" s="1"/>
  <c r="K309" s="1"/>
  <c r="K308" s="1"/>
  <c r="J319"/>
  <c r="I319"/>
  <c r="I318"/>
  <c r="K317"/>
  <c r="J317"/>
  <c r="I317"/>
  <c r="I316"/>
  <c r="K315"/>
  <c r="J315"/>
  <c r="I315"/>
  <c r="K314"/>
  <c r="J314"/>
  <c r="I314"/>
  <c r="I313"/>
  <c r="I312" s="1"/>
  <c r="K312"/>
  <c r="J312"/>
  <c r="K311"/>
  <c r="J311"/>
  <c r="I307"/>
  <c r="I306" s="1"/>
  <c r="K306"/>
  <c r="J306"/>
  <c r="K305"/>
  <c r="J305"/>
  <c r="I304"/>
  <c r="I303" s="1"/>
  <c r="K303"/>
  <c r="J303"/>
  <c r="K302"/>
  <c r="J302"/>
  <c r="I301"/>
  <c r="I300" s="1"/>
  <c r="K300"/>
  <c r="J300"/>
  <c r="I299"/>
  <c r="I298" s="1"/>
  <c r="K298"/>
  <c r="J298"/>
  <c r="I297"/>
  <c r="I296" s="1"/>
  <c r="K296"/>
  <c r="J296"/>
  <c r="K295"/>
  <c r="J295"/>
  <c r="I294"/>
  <c r="I293" s="1"/>
  <c r="K293"/>
  <c r="J293"/>
  <c r="I292"/>
  <c r="I291" s="1"/>
  <c r="K291"/>
  <c r="J291"/>
  <c r="K290"/>
  <c r="J290"/>
  <c r="I289"/>
  <c r="I288" s="1"/>
  <c r="I287" s="1"/>
  <c r="K288"/>
  <c r="J288"/>
  <c r="J287" s="1"/>
  <c r="K287"/>
  <c r="Q282"/>
  <c r="P282"/>
  <c r="O282"/>
  <c r="N282"/>
  <c r="M282"/>
  <c r="L282"/>
  <c r="I281"/>
  <c r="I280" s="1"/>
  <c r="K280"/>
  <c r="J280"/>
  <c r="I279"/>
  <c r="I278" s="1"/>
  <c r="K278"/>
  <c r="J278"/>
  <c r="K277"/>
  <c r="K276" s="1"/>
  <c r="K275" s="1"/>
  <c r="K274" s="1"/>
  <c r="J277"/>
  <c r="J276" s="1"/>
  <c r="J275" s="1"/>
  <c r="J274" s="1"/>
  <c r="I273"/>
  <c r="I272" s="1"/>
  <c r="K272"/>
  <c r="J272"/>
  <c r="K271"/>
  <c r="K270" s="1"/>
  <c r="K269" s="1"/>
  <c r="K268" s="1"/>
  <c r="J271"/>
  <c r="J270" s="1"/>
  <c r="J269" s="1"/>
  <c r="J268" s="1"/>
  <c r="I267"/>
  <c r="I266" s="1"/>
  <c r="K266"/>
  <c r="J266"/>
  <c r="K265"/>
  <c r="K264" s="1"/>
  <c r="K263" s="1"/>
  <c r="K262" s="1"/>
  <c r="J265"/>
  <c r="J264" s="1"/>
  <c r="J263" s="1"/>
  <c r="J262" s="1"/>
  <c r="Q260"/>
  <c r="P260"/>
  <c r="O260"/>
  <c r="N260"/>
  <c r="M260"/>
  <c r="L260"/>
  <c r="I259"/>
  <c r="I258" s="1"/>
  <c r="K258"/>
  <c r="J258"/>
  <c r="K257"/>
  <c r="J257"/>
  <c r="I257"/>
  <c r="I256"/>
  <c r="I255" s="1"/>
  <c r="K255"/>
  <c r="J255"/>
  <c r="K254"/>
  <c r="J254"/>
  <c r="I254"/>
  <c r="I253"/>
  <c r="I252" s="1"/>
  <c r="K252"/>
  <c r="J252"/>
  <c r="K251"/>
  <c r="J251"/>
  <c r="J250" s="1"/>
  <c r="J249" s="1"/>
  <c r="J248" s="1"/>
  <c r="I247"/>
  <c r="I246" s="1"/>
  <c r="K246"/>
  <c r="J246"/>
  <c r="I245"/>
  <c r="I244" s="1"/>
  <c r="K244"/>
  <c r="J244"/>
  <c r="I243"/>
  <c r="I242" s="1"/>
  <c r="K242"/>
  <c r="J242"/>
  <c r="K241"/>
  <c r="J241"/>
  <c r="I241"/>
  <c r="I240"/>
  <c r="K239"/>
  <c r="J239"/>
  <c r="I239"/>
  <c r="K238"/>
  <c r="J238"/>
  <c r="J237" s="1"/>
  <c r="J236" s="1"/>
  <c r="J235" s="1"/>
  <c r="I238"/>
  <c r="K237"/>
  <c r="K236" s="1"/>
  <c r="K235" s="1"/>
  <c r="Q233"/>
  <c r="P233"/>
  <c r="O233"/>
  <c r="N233"/>
  <c r="M233"/>
  <c r="L233"/>
  <c r="I232"/>
  <c r="I231" s="1"/>
  <c r="K231"/>
  <c r="J231"/>
  <c r="K230"/>
  <c r="J230"/>
  <c r="I230"/>
  <c r="I229"/>
  <c r="I228" s="1"/>
  <c r="K228"/>
  <c r="J228"/>
  <c r="K227"/>
  <c r="J227"/>
  <c r="I227"/>
  <c r="I226"/>
  <c r="K225"/>
  <c r="J225"/>
  <c r="I225"/>
  <c r="K224"/>
  <c r="J224"/>
  <c r="I224"/>
  <c r="I223"/>
  <c r="I222" s="1"/>
  <c r="K222"/>
  <c r="J222"/>
  <c r="K221"/>
  <c r="J221"/>
  <c r="J220" s="1"/>
  <c r="J219" s="1"/>
  <c r="J218" s="1"/>
  <c r="J217" s="1"/>
  <c r="I216"/>
  <c r="I215" s="1"/>
  <c r="K215"/>
  <c r="J215"/>
  <c r="K214"/>
  <c r="K213" s="1"/>
  <c r="K212" s="1"/>
  <c r="K211" s="1"/>
  <c r="J214"/>
  <c r="J213" s="1"/>
  <c r="J212" s="1"/>
  <c r="J211" s="1"/>
  <c r="I214"/>
  <c r="I213" s="1"/>
  <c r="I212" s="1"/>
  <c r="I211" s="1"/>
  <c r="I210"/>
  <c r="I209" s="1"/>
  <c r="K209"/>
  <c r="J209"/>
  <c r="K208"/>
  <c r="J208"/>
  <c r="J207" s="1"/>
  <c r="J206" s="1"/>
  <c r="J205" s="1"/>
  <c r="J204" s="1"/>
  <c r="I208"/>
  <c r="K207"/>
  <c r="K206" s="1"/>
  <c r="K205" s="1"/>
  <c r="I207"/>
  <c r="I206" s="1"/>
  <c r="I205" s="1"/>
  <c r="I203"/>
  <c r="I202" s="1"/>
  <c r="K202"/>
  <c r="J202"/>
  <c r="K201"/>
  <c r="J201"/>
  <c r="I200"/>
  <c r="I199" s="1"/>
  <c r="K199"/>
  <c r="J199"/>
  <c r="K198"/>
  <c r="J198"/>
  <c r="I198"/>
  <c r="I197"/>
  <c r="I196" s="1"/>
  <c r="K196"/>
  <c r="J196"/>
  <c r="K195"/>
  <c r="K194" s="1"/>
  <c r="J195"/>
  <c r="I195"/>
  <c r="I193"/>
  <c r="I192" s="1"/>
  <c r="K192"/>
  <c r="J192"/>
  <c r="K191"/>
  <c r="J191"/>
  <c r="I190"/>
  <c r="I189" s="1"/>
  <c r="K189"/>
  <c r="J189"/>
  <c r="K188"/>
  <c r="J188"/>
  <c r="I187"/>
  <c r="I186" s="1"/>
  <c r="K186"/>
  <c r="J186"/>
  <c r="K185"/>
  <c r="J185"/>
  <c r="I184"/>
  <c r="I183" s="1"/>
  <c r="K183"/>
  <c r="J183"/>
  <c r="K182"/>
  <c r="J182"/>
  <c r="J181" s="1"/>
  <c r="I182"/>
  <c r="K181"/>
  <c r="I180"/>
  <c r="K179"/>
  <c r="J179"/>
  <c r="I179"/>
  <c r="K178"/>
  <c r="J178"/>
  <c r="I178"/>
  <c r="I177"/>
  <c r="I176" s="1"/>
  <c r="K176"/>
  <c r="J176"/>
  <c r="K175"/>
  <c r="J175"/>
  <c r="I174"/>
  <c r="I173" s="1"/>
  <c r="I172" s="1"/>
  <c r="K173"/>
  <c r="K172" s="1"/>
  <c r="K171" s="1"/>
  <c r="J173"/>
  <c r="J172"/>
  <c r="J171" s="1"/>
  <c r="I167"/>
  <c r="I166" s="1"/>
  <c r="K166"/>
  <c r="J166"/>
  <c r="K165"/>
  <c r="J165"/>
  <c r="I164"/>
  <c r="I163" s="1"/>
  <c r="K163"/>
  <c r="J163"/>
  <c r="K162"/>
  <c r="J162"/>
  <c r="I161"/>
  <c r="I160" s="1"/>
  <c r="K160"/>
  <c r="J160"/>
  <c r="K159"/>
  <c r="J159"/>
  <c r="I158"/>
  <c r="I157" s="1"/>
  <c r="K157"/>
  <c r="J157"/>
  <c r="K156"/>
  <c r="J156"/>
  <c r="I156"/>
  <c r="I155"/>
  <c r="I154" s="1"/>
  <c r="K154"/>
  <c r="J154"/>
  <c r="K153"/>
  <c r="K152" s="1"/>
  <c r="K151" s="1"/>
  <c r="K150" s="1"/>
  <c r="J153"/>
  <c r="I153"/>
  <c r="I149"/>
  <c r="I148" s="1"/>
  <c r="K148"/>
  <c r="J148"/>
  <c r="K147"/>
  <c r="J147"/>
  <c r="I146"/>
  <c r="I145" s="1"/>
  <c r="K145"/>
  <c r="J145"/>
  <c r="K144"/>
  <c r="J144"/>
  <c r="J143" s="1"/>
  <c r="J142" s="1"/>
  <c r="K143"/>
  <c r="K142" s="1"/>
  <c r="I141"/>
  <c r="I140" s="1"/>
  <c r="K140"/>
  <c r="J140"/>
  <c r="K139"/>
  <c r="J139"/>
  <c r="I138"/>
  <c r="I137" s="1"/>
  <c r="K137"/>
  <c r="J137"/>
  <c r="K136"/>
  <c r="K135" s="1"/>
  <c r="K134" s="1"/>
  <c r="K133" s="1"/>
  <c r="K132" s="1"/>
  <c r="J136"/>
  <c r="I136"/>
  <c r="I131"/>
  <c r="I130" s="1"/>
  <c r="K130"/>
  <c r="J130"/>
  <c r="K129"/>
  <c r="K128" s="1"/>
  <c r="J129"/>
  <c r="I129"/>
  <c r="I128" s="1"/>
  <c r="I127" s="1"/>
  <c r="I126" s="1"/>
  <c r="I125" s="1"/>
  <c r="J128"/>
  <c r="J127" s="1"/>
  <c r="K127"/>
  <c r="K126" s="1"/>
  <c r="K125" s="1"/>
  <c r="J126"/>
  <c r="J125" s="1"/>
  <c r="I124"/>
  <c r="I123" s="1"/>
  <c r="K123"/>
  <c r="J123"/>
  <c r="K122"/>
  <c r="J122"/>
  <c r="J121" s="1"/>
  <c r="K121"/>
  <c r="K120" s="1"/>
  <c r="K119" s="1"/>
  <c r="J120"/>
  <c r="J119" s="1"/>
  <c r="I118"/>
  <c r="I117" s="1"/>
  <c r="K117"/>
  <c r="J117"/>
  <c r="K116"/>
  <c r="J116"/>
  <c r="J115" s="1"/>
  <c r="K115"/>
  <c r="K114" s="1"/>
  <c r="K113" s="1"/>
  <c r="J114"/>
  <c r="J113" s="1"/>
  <c r="I112"/>
  <c r="I111" s="1"/>
  <c r="K111"/>
  <c r="J111"/>
  <c r="K110"/>
  <c r="J110"/>
  <c r="J109" s="1"/>
  <c r="K109"/>
  <c r="K108" s="1"/>
  <c r="K107" s="1"/>
  <c r="J108"/>
  <c r="J107" s="1"/>
  <c r="I106"/>
  <c r="I105" s="1"/>
  <c r="K105"/>
  <c r="J105"/>
  <c r="I104"/>
  <c r="I103" s="1"/>
  <c r="K103"/>
  <c r="J103"/>
  <c r="K102"/>
  <c r="K101" s="1"/>
  <c r="J102"/>
  <c r="J101" s="1"/>
  <c r="I102"/>
  <c r="I101"/>
  <c r="I100"/>
  <c r="I99" s="1"/>
  <c r="K99"/>
  <c r="J99"/>
  <c r="K98"/>
  <c r="K97" s="1"/>
  <c r="J98"/>
  <c r="J97" s="1"/>
  <c r="I98"/>
  <c r="I97"/>
  <c r="I96" s="1"/>
  <c r="I95" s="1"/>
  <c r="I93"/>
  <c r="I92" s="1"/>
  <c r="K92"/>
  <c r="J92"/>
  <c r="K91"/>
  <c r="K90" s="1"/>
  <c r="J91"/>
  <c r="I91"/>
  <c r="I90" s="1"/>
  <c r="I89" s="1"/>
  <c r="I88" s="1"/>
  <c r="I87" s="1"/>
  <c r="J90"/>
  <c r="J89" s="1"/>
  <c r="K89"/>
  <c r="K88" s="1"/>
  <c r="K87" s="1"/>
  <c r="J88"/>
  <c r="J87" s="1"/>
  <c r="I86"/>
  <c r="I85" s="1"/>
  <c r="K85"/>
  <c r="J85"/>
  <c r="K84"/>
  <c r="K83" s="1"/>
  <c r="K82" s="1"/>
  <c r="J84"/>
  <c r="J83" s="1"/>
  <c r="J82" s="1"/>
  <c r="I81"/>
  <c r="I80" s="1"/>
  <c r="K80"/>
  <c r="J80"/>
  <c r="K79"/>
  <c r="J79"/>
  <c r="I79"/>
  <c r="I78"/>
  <c r="K77"/>
  <c r="J77"/>
  <c r="I77"/>
  <c r="K76"/>
  <c r="J76"/>
  <c r="I76"/>
  <c r="I75"/>
  <c r="I74" s="1"/>
  <c r="K74"/>
  <c r="J74"/>
  <c r="K73"/>
  <c r="J73"/>
  <c r="J72" s="1"/>
  <c r="I71"/>
  <c r="I70" s="1"/>
  <c r="K70"/>
  <c r="J70"/>
  <c r="K69"/>
  <c r="K68" s="1"/>
  <c r="J69"/>
  <c r="I69"/>
  <c r="I68" s="1"/>
  <c r="J68"/>
  <c r="I67"/>
  <c r="I66" s="1"/>
  <c r="K66"/>
  <c r="J66"/>
  <c r="K65"/>
  <c r="K64" s="1"/>
  <c r="J65"/>
  <c r="J64"/>
  <c r="I62"/>
  <c r="K61"/>
  <c r="J61"/>
  <c r="I61"/>
  <c r="I60"/>
  <c r="K59"/>
  <c r="J59"/>
  <c r="I59"/>
  <c r="K58"/>
  <c r="J58"/>
  <c r="J57" s="1"/>
  <c r="J56" s="1"/>
  <c r="I58"/>
  <c r="K57"/>
  <c r="K56" s="1"/>
  <c r="I57"/>
  <c r="I56" s="1"/>
  <c r="I55"/>
  <c r="I54" s="1"/>
  <c r="K54"/>
  <c r="J54"/>
  <c r="K53"/>
  <c r="K52" s="1"/>
  <c r="K51" s="1"/>
  <c r="J53"/>
  <c r="J52"/>
  <c r="J51" s="1"/>
  <c r="I49"/>
  <c r="I48" s="1"/>
  <c r="K48"/>
  <c r="J48"/>
  <c r="K47"/>
  <c r="K46" s="1"/>
  <c r="K45" s="1"/>
  <c r="K44" s="1"/>
  <c r="J47"/>
  <c r="I47"/>
  <c r="I46" s="1"/>
  <c r="I45" s="1"/>
  <c r="I44" s="1"/>
  <c r="J46"/>
  <c r="J45" s="1"/>
  <c r="J44" s="1"/>
  <c r="I43"/>
  <c r="I42" s="1"/>
  <c r="K42"/>
  <c r="J42"/>
  <c r="K41"/>
  <c r="J41"/>
  <c r="I40"/>
  <c r="I39" s="1"/>
  <c r="K39"/>
  <c r="J39"/>
  <c r="I38"/>
  <c r="I37" s="1"/>
  <c r="K37"/>
  <c r="J37"/>
  <c r="I36"/>
  <c r="I35" s="1"/>
  <c r="K35"/>
  <c r="J35"/>
  <c r="K34"/>
  <c r="J34"/>
  <c r="I34"/>
  <c r="I33"/>
  <c r="I32" s="1"/>
  <c r="K32"/>
  <c r="J32"/>
  <c r="I31"/>
  <c r="I30" s="1"/>
  <c r="K30"/>
  <c r="J30"/>
  <c r="K29"/>
  <c r="J29"/>
  <c r="I28"/>
  <c r="I27" s="1"/>
  <c r="K27"/>
  <c r="J27"/>
  <c r="I26"/>
  <c r="I25" s="1"/>
  <c r="K25"/>
  <c r="J25"/>
  <c r="K24"/>
  <c r="K23" s="1"/>
  <c r="K22" s="1"/>
  <c r="K21" s="1"/>
  <c r="J24"/>
  <c r="I24"/>
  <c r="I20"/>
  <c r="I19" s="1"/>
  <c r="K19"/>
  <c r="J19"/>
  <c r="K18"/>
  <c r="J18"/>
  <c r="J17" s="1"/>
  <c r="J16" s="1"/>
  <c r="J15" s="1"/>
  <c r="K17"/>
  <c r="K16" s="1"/>
  <c r="K15" s="1"/>
  <c r="Q13"/>
  <c r="Q469" s="1"/>
  <c r="K478" s="1"/>
  <c r="P13"/>
  <c r="P469" s="1"/>
  <c r="J478" s="1"/>
  <c r="J479" s="1"/>
  <c r="O13"/>
  <c r="O469" s="1"/>
  <c r="I478" s="1"/>
  <c r="N13"/>
  <c r="N469" s="1"/>
  <c r="M13"/>
  <c r="M469" s="1"/>
  <c r="L13"/>
  <c r="L469" s="1"/>
  <c r="J63" l="1"/>
  <c r="I185"/>
  <c r="I188"/>
  <c r="K286"/>
  <c r="K285" s="1"/>
  <c r="K284" s="1"/>
  <c r="I290"/>
  <c r="I302"/>
  <c r="I392"/>
  <c r="J423"/>
  <c r="J422" s="1"/>
  <c r="J421" s="1"/>
  <c r="J420" s="1"/>
  <c r="I427"/>
  <c r="I423" s="1"/>
  <c r="I422" s="1"/>
  <c r="I421" s="1"/>
  <c r="I436"/>
  <c r="I444"/>
  <c r="I443" s="1"/>
  <c r="I442" s="1"/>
  <c r="I441" s="1"/>
  <c r="I440" s="1"/>
  <c r="I461"/>
  <c r="I460" s="1"/>
  <c r="I459" s="1"/>
  <c r="I458" s="1"/>
  <c r="J50"/>
  <c r="J152"/>
  <c r="J151" s="1"/>
  <c r="J150" s="1"/>
  <c r="J194"/>
  <c r="J234"/>
  <c r="J233" s="1"/>
  <c r="I237"/>
  <c r="I236" s="1"/>
  <c r="I235" s="1"/>
  <c r="J310"/>
  <c r="J309" s="1"/>
  <c r="J308" s="1"/>
  <c r="Q99" i="6"/>
  <c r="Q100"/>
  <c r="Q117"/>
  <c r="Q133"/>
  <c r="Q134"/>
  <c r="Q140"/>
  <c r="Q150"/>
  <c r="Q151"/>
  <c r="Q158"/>
  <c r="Q221"/>
  <c r="Q295"/>
  <c r="Q302"/>
  <c r="Q314"/>
  <c r="Q315"/>
  <c r="Q316"/>
  <c r="H313"/>
  <c r="J313"/>
  <c r="J291" s="1"/>
  <c r="Q323"/>
  <c r="Q446"/>
  <c r="Q450"/>
  <c r="H467"/>
  <c r="J467"/>
  <c r="J454" s="1"/>
  <c r="I519"/>
  <c r="I518" s="1"/>
  <c r="Q544"/>
  <c r="Q545"/>
  <c r="Q551"/>
  <c r="Q23"/>
  <c r="Q24"/>
  <c r="Q31"/>
  <c r="Q46"/>
  <c r="Q55"/>
  <c r="Q74"/>
  <c r="Q90"/>
  <c r="Q91"/>
  <c r="Q109"/>
  <c r="Q235"/>
  <c r="Q236"/>
  <c r="Q255"/>
  <c r="Q256"/>
  <c r="H291"/>
  <c r="Q291" s="1"/>
  <c r="Q457"/>
  <c r="Q458"/>
  <c r="Q461"/>
  <c r="Q526"/>
  <c r="Q533"/>
  <c r="Q467"/>
  <c r="H454"/>
  <c r="Q454" s="1"/>
  <c r="N589"/>
  <c r="H598" s="1"/>
  <c r="L589"/>
  <c r="P589"/>
  <c r="J598" s="1"/>
  <c r="Q41"/>
  <c r="Q42"/>
  <c r="Q43"/>
  <c r="Q50"/>
  <c r="Q51"/>
  <c r="Q52"/>
  <c r="Q60"/>
  <c r="Q61"/>
  <c r="Q69"/>
  <c r="Q70"/>
  <c r="Q77"/>
  <c r="Q78"/>
  <c r="Q85"/>
  <c r="Q86"/>
  <c r="Q94"/>
  <c r="Q95"/>
  <c r="Q103"/>
  <c r="Q104"/>
  <c r="Q105"/>
  <c r="Q111"/>
  <c r="Q112"/>
  <c r="Q113"/>
  <c r="Q114"/>
  <c r="Q123"/>
  <c r="Q124"/>
  <c r="Q200"/>
  <c r="Q201"/>
  <c r="Q209"/>
  <c r="Q210"/>
  <c r="Q216"/>
  <c r="Q217"/>
  <c r="Q218"/>
  <c r="Q243"/>
  <c r="K227"/>
  <c r="O227"/>
  <c r="O589" s="1"/>
  <c r="I598" s="1"/>
  <c r="I599" s="1"/>
  <c r="Q298"/>
  <c r="Q299"/>
  <c r="Q300"/>
  <c r="Q307"/>
  <c r="Q308"/>
  <c r="Q309"/>
  <c r="Q310"/>
  <c r="Q318"/>
  <c r="Q319"/>
  <c r="Q320"/>
  <c r="Q321"/>
  <c r="R324"/>
  <c r="Q358"/>
  <c r="Q359"/>
  <c r="Q360"/>
  <c r="Q361"/>
  <c r="Q365"/>
  <c r="Q366"/>
  <c r="Q367"/>
  <c r="Q370"/>
  <c r="Q371"/>
  <c r="Q372"/>
  <c r="Q373"/>
  <c r="Q376"/>
  <c r="Q378"/>
  <c r="Q379"/>
  <c r="Q380"/>
  <c r="Q381"/>
  <c r="H385"/>
  <c r="H384" s="1"/>
  <c r="Q389"/>
  <c r="Q390"/>
  <c r="Q391"/>
  <c r="Q401"/>
  <c r="Q402"/>
  <c r="Q403"/>
  <c r="Q406"/>
  <c r="H407"/>
  <c r="Q407" s="1"/>
  <c r="Q455"/>
  <c r="Q460"/>
  <c r="Q462"/>
  <c r="Q463"/>
  <c r="Q464"/>
  <c r="Q472"/>
  <c r="Q473"/>
  <c r="Q474"/>
  <c r="Q475"/>
  <c r="Q478"/>
  <c r="Q479"/>
  <c r="Q482"/>
  <c r="H483"/>
  <c r="Q483" s="1"/>
  <c r="Q506"/>
  <c r="Q507"/>
  <c r="Q513"/>
  <c r="Q514"/>
  <c r="Q515"/>
  <c r="Q520"/>
  <c r="Q521"/>
  <c r="Q522"/>
  <c r="Q528"/>
  <c r="Q529"/>
  <c r="Q530"/>
  <c r="Q531"/>
  <c r="Q537"/>
  <c r="Q538"/>
  <c r="Q539"/>
  <c r="Q540"/>
  <c r="H543"/>
  <c r="Q547"/>
  <c r="Q548"/>
  <c r="Q549"/>
  <c r="Q555"/>
  <c r="Q572"/>
  <c r="Q573"/>
  <c r="Q574"/>
  <c r="Q578"/>
  <c r="Q579"/>
  <c r="Q583"/>
  <c r="Q584"/>
  <c r="K589"/>
  <c r="M589"/>
  <c r="Q17"/>
  <c r="Q18"/>
  <c r="Q19"/>
  <c r="Q27"/>
  <c r="Q28"/>
  <c r="Q29"/>
  <c r="Q37"/>
  <c r="Q38"/>
  <c r="Q47"/>
  <c r="Q56"/>
  <c r="Q57"/>
  <c r="Q64"/>
  <c r="Q65"/>
  <c r="Q66"/>
  <c r="Q73"/>
  <c r="Q118"/>
  <c r="Q119"/>
  <c r="Q120"/>
  <c r="Q127"/>
  <c r="Q128"/>
  <c r="Q129"/>
  <c r="Q130"/>
  <c r="Q136"/>
  <c r="Q137"/>
  <c r="Q138"/>
  <c r="Q145"/>
  <c r="Q146"/>
  <c r="Q147"/>
  <c r="Q153"/>
  <c r="Q154"/>
  <c r="Q155"/>
  <c r="Q156"/>
  <c r="Q163"/>
  <c r="R164"/>
  <c r="Q195"/>
  <c r="Q196"/>
  <c r="Q197"/>
  <c r="Q204"/>
  <c r="Q205"/>
  <c r="Q222"/>
  <c r="Q223"/>
  <c r="Q224"/>
  <c r="H230"/>
  <c r="Q238"/>
  <c r="Q239"/>
  <c r="Q240"/>
  <c r="Q241"/>
  <c r="Q271"/>
  <c r="Q272"/>
  <c r="Q276"/>
  <c r="Q277"/>
  <c r="Q281"/>
  <c r="Q282"/>
  <c r="Q286"/>
  <c r="Q287"/>
  <c r="Q293"/>
  <c r="Q294"/>
  <c r="Q313"/>
  <c r="Q384"/>
  <c r="Q385"/>
  <c r="Q400"/>
  <c r="Q571"/>
  <c r="I18" i="5"/>
  <c r="I17" s="1"/>
  <c r="I16" s="1"/>
  <c r="I15" s="1"/>
  <c r="J23"/>
  <c r="J22" s="1"/>
  <c r="J21" s="1"/>
  <c r="I29"/>
  <c r="I53"/>
  <c r="I52" s="1"/>
  <c r="I51" s="1"/>
  <c r="I65"/>
  <c r="I64" s="1"/>
  <c r="I73"/>
  <c r="I72" s="1"/>
  <c r="K72"/>
  <c r="I84"/>
  <c r="I83" s="1"/>
  <c r="I82" s="1"/>
  <c r="I110"/>
  <c r="I109" s="1"/>
  <c r="I108" s="1"/>
  <c r="I107" s="1"/>
  <c r="I116"/>
  <c r="I115" s="1"/>
  <c r="I114" s="1"/>
  <c r="I113" s="1"/>
  <c r="I122"/>
  <c r="I121" s="1"/>
  <c r="I120" s="1"/>
  <c r="I119" s="1"/>
  <c r="J135"/>
  <c r="J134" s="1"/>
  <c r="I139"/>
  <c r="I135" s="1"/>
  <c r="I134" s="1"/>
  <c r="I144"/>
  <c r="I147"/>
  <c r="I159"/>
  <c r="I162"/>
  <c r="K170"/>
  <c r="K169" s="1"/>
  <c r="K168" s="1"/>
  <c r="I175"/>
  <c r="I171" s="1"/>
  <c r="I221"/>
  <c r="I220" s="1"/>
  <c r="I219" s="1"/>
  <c r="I218" s="1"/>
  <c r="I217" s="1"/>
  <c r="K220"/>
  <c r="K219" s="1"/>
  <c r="K218" s="1"/>
  <c r="K217" s="1"/>
  <c r="I251"/>
  <c r="I250" s="1"/>
  <c r="I249" s="1"/>
  <c r="I248" s="1"/>
  <c r="I234" s="1"/>
  <c r="I233" s="1"/>
  <c r="K250"/>
  <c r="K249" s="1"/>
  <c r="K248" s="1"/>
  <c r="I271"/>
  <c r="I270" s="1"/>
  <c r="I269" s="1"/>
  <c r="I268" s="1"/>
  <c r="I305"/>
  <c r="I349"/>
  <c r="K348"/>
  <c r="I356"/>
  <c r="J348"/>
  <c r="I373"/>
  <c r="I372" s="1"/>
  <c r="I371" s="1"/>
  <c r="I370" s="1"/>
  <c r="I369" s="1"/>
  <c r="K369"/>
  <c r="J391"/>
  <c r="J390" s="1"/>
  <c r="J389" s="1"/>
  <c r="J388" s="1"/>
  <c r="I397"/>
  <c r="I391" s="1"/>
  <c r="I390" s="1"/>
  <c r="I389" s="1"/>
  <c r="I451"/>
  <c r="I450" s="1"/>
  <c r="J14"/>
  <c r="I94"/>
  <c r="K204"/>
  <c r="K341"/>
  <c r="K340" s="1"/>
  <c r="K283" s="1"/>
  <c r="K282" s="1"/>
  <c r="J387"/>
  <c r="J96"/>
  <c r="J95" s="1"/>
  <c r="J94" s="1"/>
  <c r="I265"/>
  <c r="I264" s="1"/>
  <c r="I263" s="1"/>
  <c r="I262" s="1"/>
  <c r="K261"/>
  <c r="K260" s="1"/>
  <c r="I277"/>
  <c r="I276" s="1"/>
  <c r="I275" s="1"/>
  <c r="I274" s="1"/>
  <c r="J286"/>
  <c r="J285" s="1"/>
  <c r="J284" s="1"/>
  <c r="I295"/>
  <c r="I286" s="1"/>
  <c r="I285" s="1"/>
  <c r="I284" s="1"/>
  <c r="I311"/>
  <c r="J341"/>
  <c r="J340" s="1"/>
  <c r="I363"/>
  <c r="I403"/>
  <c r="I402" s="1"/>
  <c r="I401" s="1"/>
  <c r="I400" s="1"/>
  <c r="I388" s="1"/>
  <c r="I417"/>
  <c r="I416" s="1"/>
  <c r="I415" s="1"/>
  <c r="I414" s="1"/>
  <c r="I413" s="1"/>
  <c r="I433"/>
  <c r="I432" s="1"/>
  <c r="I431" s="1"/>
  <c r="I430" s="1"/>
  <c r="I420" s="1"/>
  <c r="J449"/>
  <c r="J448" s="1"/>
  <c r="J447" s="1"/>
  <c r="J439" s="1"/>
  <c r="I455"/>
  <c r="I454" s="1"/>
  <c r="I41"/>
  <c r="I23" s="1"/>
  <c r="I22" s="1"/>
  <c r="I21" s="1"/>
  <c r="I165"/>
  <c r="I152" s="1"/>
  <c r="I151" s="1"/>
  <c r="I150" s="1"/>
  <c r="I191"/>
  <c r="I181" s="1"/>
  <c r="I201"/>
  <c r="I194" s="1"/>
  <c r="I310"/>
  <c r="I309" s="1"/>
  <c r="I308" s="1"/>
  <c r="I341"/>
  <c r="I340" s="1"/>
  <c r="I348"/>
  <c r="I15" i="6"/>
  <c r="H20"/>
  <c r="Q20" s="1"/>
  <c r="H25"/>
  <c r="Q25" s="1"/>
  <c r="H30"/>
  <c r="Q30" s="1"/>
  <c r="H35"/>
  <c r="Q35" s="1"/>
  <c r="H39"/>
  <c r="Q39" s="1"/>
  <c r="H44"/>
  <c r="Q44" s="1"/>
  <c r="H48"/>
  <c r="Q48" s="1"/>
  <c r="H53"/>
  <c r="Q53" s="1"/>
  <c r="H58"/>
  <c r="Q58" s="1"/>
  <c r="H62"/>
  <c r="Q62" s="1"/>
  <c r="H67"/>
  <c r="Q67" s="1"/>
  <c r="H71"/>
  <c r="Q71" s="1"/>
  <c r="H75"/>
  <c r="Q75" s="1"/>
  <c r="H79"/>
  <c r="Q79" s="1"/>
  <c r="H83"/>
  <c r="Q83" s="1"/>
  <c r="H87"/>
  <c r="Q87" s="1"/>
  <c r="H92"/>
  <c r="Q92" s="1"/>
  <c r="H96"/>
  <c r="Q96" s="1"/>
  <c r="H101"/>
  <c r="Q101" s="1"/>
  <c r="H106"/>
  <c r="Q106" s="1"/>
  <c r="H110"/>
  <c r="Q110" s="1"/>
  <c r="H115"/>
  <c r="Q115" s="1"/>
  <c r="H121"/>
  <c r="Q121" s="1"/>
  <c r="H125"/>
  <c r="Q125" s="1"/>
  <c r="H131"/>
  <c r="Q131" s="1"/>
  <c r="H135"/>
  <c r="Q135" s="1"/>
  <c r="H139"/>
  <c r="Q139" s="1"/>
  <c r="H144"/>
  <c r="Q144" s="1"/>
  <c r="H148"/>
  <c r="Q148" s="1"/>
  <c r="H152"/>
  <c r="Q152" s="1"/>
  <c r="H157"/>
  <c r="Q157" s="1"/>
  <c r="H162"/>
  <c r="Q162" s="1"/>
  <c r="H164"/>
  <c r="Q164" s="1"/>
  <c r="Q168"/>
  <c r="Q174"/>
  <c r="Q180"/>
  <c r="Q186"/>
  <c r="Q190"/>
  <c r="I193"/>
  <c r="Q193" s="1"/>
  <c r="H198"/>
  <c r="Q198" s="1"/>
  <c r="H202"/>
  <c r="Q202" s="1"/>
  <c r="H206"/>
  <c r="Q206" s="1"/>
  <c r="H212"/>
  <c r="Q212" s="1"/>
  <c r="H213"/>
  <c r="Q213" s="1"/>
  <c r="Q214"/>
  <c r="Q215"/>
  <c r="I228"/>
  <c r="I227" s="1"/>
  <c r="Q292"/>
  <c r="Q245"/>
  <c r="H244"/>
  <c r="Q244" s="1"/>
  <c r="J589"/>
  <c r="J603" s="1"/>
  <c r="H169"/>
  <c r="Q169" s="1"/>
  <c r="H175"/>
  <c r="Q175" s="1"/>
  <c r="H181"/>
  <c r="Q181" s="1"/>
  <c r="H187"/>
  <c r="Q187" s="1"/>
  <c r="H191"/>
  <c r="Q191" s="1"/>
  <c r="H248"/>
  <c r="Q248" s="1"/>
  <c r="H249"/>
  <c r="Q249" s="1"/>
  <c r="H253"/>
  <c r="Q253" s="1"/>
  <c r="H254"/>
  <c r="Q254" s="1"/>
  <c r="H258"/>
  <c r="Q258" s="1"/>
  <c r="H259"/>
  <c r="Q259" s="1"/>
  <c r="H263"/>
  <c r="Q263" s="1"/>
  <c r="H264"/>
  <c r="Q264" s="1"/>
  <c r="H269"/>
  <c r="Q269" s="1"/>
  <c r="H270"/>
  <c r="Q270" s="1"/>
  <c r="H274"/>
  <c r="Q274" s="1"/>
  <c r="H275"/>
  <c r="Q275" s="1"/>
  <c r="H279"/>
  <c r="Q279" s="1"/>
  <c r="H280"/>
  <c r="Q280" s="1"/>
  <c r="H284"/>
  <c r="Q284" s="1"/>
  <c r="H285"/>
  <c r="Q285" s="1"/>
  <c r="H289"/>
  <c r="Q289" s="1"/>
  <c r="H290"/>
  <c r="Q290" s="1"/>
  <c r="H219"/>
  <c r="Q219" s="1"/>
  <c r="H225"/>
  <c r="Q225" s="1"/>
  <c r="H237"/>
  <c r="Q237" s="1"/>
  <c r="H242"/>
  <c r="Q242" s="1"/>
  <c r="H296"/>
  <c r="Q296" s="1"/>
  <c r="H301"/>
  <c r="Q301" s="1"/>
  <c r="H306"/>
  <c r="Q306" s="1"/>
  <c r="H311"/>
  <c r="Q311" s="1"/>
  <c r="H317"/>
  <c r="Q317" s="1"/>
  <c r="H322"/>
  <c r="Q322" s="1"/>
  <c r="H324"/>
  <c r="Q324" s="1"/>
  <c r="Q328"/>
  <c r="Q333"/>
  <c r="Q338"/>
  <c r="Q343"/>
  <c r="Q348"/>
  <c r="Q354"/>
  <c r="I357"/>
  <c r="Q357" s="1"/>
  <c r="H362"/>
  <c r="Q362" s="1"/>
  <c r="H364"/>
  <c r="Q364" s="1"/>
  <c r="Q368"/>
  <c r="Q374"/>
  <c r="I377"/>
  <c r="H382"/>
  <c r="Q382" s="1"/>
  <c r="H388"/>
  <c r="Q388" s="1"/>
  <c r="H392"/>
  <c r="Q392" s="1"/>
  <c r="H394"/>
  <c r="H599"/>
  <c r="J599"/>
  <c r="H329"/>
  <c r="Q329" s="1"/>
  <c r="H334"/>
  <c r="Q334" s="1"/>
  <c r="H339"/>
  <c r="Q339" s="1"/>
  <c r="H344"/>
  <c r="Q344" s="1"/>
  <c r="H349"/>
  <c r="Q349" s="1"/>
  <c r="H355"/>
  <c r="Q355" s="1"/>
  <c r="H369"/>
  <c r="Q369" s="1"/>
  <c r="H375"/>
  <c r="Q375" s="1"/>
  <c r="H398"/>
  <c r="Q398" s="1"/>
  <c r="H399"/>
  <c r="Q399" s="1"/>
  <c r="Q404"/>
  <c r="H412"/>
  <c r="Q412" s="1"/>
  <c r="H413"/>
  <c r="Q413" s="1"/>
  <c r="H417"/>
  <c r="Q417" s="1"/>
  <c r="H418"/>
  <c r="Q418" s="1"/>
  <c r="H422"/>
  <c r="Q422" s="1"/>
  <c r="H423"/>
  <c r="Q423" s="1"/>
  <c r="H427"/>
  <c r="Q427" s="1"/>
  <c r="H428"/>
  <c r="Q428" s="1"/>
  <c r="H433"/>
  <c r="Q433" s="1"/>
  <c r="H434"/>
  <c r="Q434" s="1"/>
  <c r="H437"/>
  <c r="Q437" s="1"/>
  <c r="H438"/>
  <c r="Q438" s="1"/>
  <c r="H442"/>
  <c r="Q442" s="1"/>
  <c r="H443"/>
  <c r="Q443" s="1"/>
  <c r="H448"/>
  <c r="Q448" s="1"/>
  <c r="H449"/>
  <c r="Q449" s="1"/>
  <c r="H452"/>
  <c r="Q452" s="1"/>
  <c r="H453"/>
  <c r="Q453" s="1"/>
  <c r="Q480"/>
  <c r="H488"/>
  <c r="Q488" s="1"/>
  <c r="H489"/>
  <c r="Q489" s="1"/>
  <c r="H493"/>
  <c r="Q493" s="1"/>
  <c r="H494"/>
  <c r="Q494" s="1"/>
  <c r="H498"/>
  <c r="Q498" s="1"/>
  <c r="H499"/>
  <c r="Q499" s="1"/>
  <c r="H503"/>
  <c r="Q503" s="1"/>
  <c r="H504"/>
  <c r="Q504" s="1"/>
  <c r="H508"/>
  <c r="Q508" s="1"/>
  <c r="H512"/>
  <c r="Q512" s="1"/>
  <c r="H516"/>
  <c r="Q516" s="1"/>
  <c r="Q558"/>
  <c r="Q563"/>
  <c r="Q568"/>
  <c r="H576"/>
  <c r="Q576" s="1"/>
  <c r="H577"/>
  <c r="Q577" s="1"/>
  <c r="H581"/>
  <c r="Q581" s="1"/>
  <c r="H582"/>
  <c r="Q582" s="1"/>
  <c r="H586"/>
  <c r="Q586" s="1"/>
  <c r="H587"/>
  <c r="Q587" s="1"/>
  <c r="H405"/>
  <c r="Q405" s="1"/>
  <c r="H459"/>
  <c r="Q459" s="1"/>
  <c r="H465"/>
  <c r="Q465" s="1"/>
  <c r="H471"/>
  <c r="Q471" s="1"/>
  <c r="H476"/>
  <c r="Q476" s="1"/>
  <c r="H481"/>
  <c r="Q481" s="1"/>
  <c r="H523"/>
  <c r="Q523" s="1"/>
  <c r="H527"/>
  <c r="Q527" s="1"/>
  <c r="H532"/>
  <c r="Q532" s="1"/>
  <c r="H536"/>
  <c r="Q536" s="1"/>
  <c r="H541"/>
  <c r="Q541" s="1"/>
  <c r="H546"/>
  <c r="Q546" s="1"/>
  <c r="H550"/>
  <c r="Q550" s="1"/>
  <c r="H554"/>
  <c r="Q554" s="1"/>
  <c r="H559"/>
  <c r="Q559" s="1"/>
  <c r="H564"/>
  <c r="Q564" s="1"/>
  <c r="H569"/>
  <c r="Q569" s="1"/>
  <c r="I63" i="5"/>
  <c r="I50" s="1"/>
  <c r="K63"/>
  <c r="K50" s="1"/>
  <c r="K14" s="1"/>
  <c r="K13" s="1"/>
  <c r="K96"/>
  <c r="K95" s="1"/>
  <c r="K94" s="1"/>
  <c r="J133"/>
  <c r="J132" s="1"/>
  <c r="J13" s="1"/>
  <c r="J170"/>
  <c r="J169" s="1"/>
  <c r="J168" s="1"/>
  <c r="I204"/>
  <c r="K234"/>
  <c r="K233" s="1"/>
  <c r="J261"/>
  <c r="J260" s="1"/>
  <c r="J369"/>
  <c r="K388"/>
  <c r="K420"/>
  <c r="I449"/>
  <c r="I448" s="1"/>
  <c r="I447" s="1"/>
  <c r="I439" s="1"/>
  <c r="K449"/>
  <c r="K448" s="1"/>
  <c r="K447" s="1"/>
  <c r="K439" s="1"/>
  <c r="I479"/>
  <c r="K479"/>
  <c r="N481"/>
  <c r="I143" l="1"/>
  <c r="I142" s="1"/>
  <c r="R589" i="6"/>
  <c r="Q543"/>
  <c r="H519"/>
  <c r="J601"/>
  <c r="I133" i="5"/>
  <c r="I132" s="1"/>
  <c r="I283"/>
  <c r="I282" s="1"/>
  <c r="I170"/>
  <c r="I169" s="1"/>
  <c r="I168" s="1"/>
  <c r="I387"/>
  <c r="J283"/>
  <c r="J282" s="1"/>
  <c r="J469" s="1"/>
  <c r="J483" s="1"/>
  <c r="I14"/>
  <c r="I261"/>
  <c r="I260" s="1"/>
  <c r="Q394" i="6"/>
  <c r="H377"/>
  <c r="Q377" s="1"/>
  <c r="J605"/>
  <c r="J604"/>
  <c r="I589"/>
  <c r="I603" s="1"/>
  <c r="Q228"/>
  <c r="Q15"/>
  <c r="H227"/>
  <c r="K387" i="5"/>
  <c r="K469" s="1"/>
  <c r="I601" i="6" l="1"/>
  <c r="Q519"/>
  <c r="H518"/>
  <c r="Q518" s="1"/>
  <c r="I13" i="5"/>
  <c r="I469" s="1"/>
  <c r="I483" s="1"/>
  <c r="J481"/>
  <c r="I481"/>
  <c r="I605" i="6"/>
  <c r="I604"/>
  <c r="Q227"/>
  <c r="H589"/>
  <c r="K483" i="5"/>
  <c r="K481"/>
  <c r="J485"/>
  <c r="J484"/>
  <c r="H603" i="6" l="1"/>
  <c r="Q589"/>
  <c r="H601"/>
  <c r="K485" i="5"/>
  <c r="K484"/>
</calcChain>
</file>

<file path=xl/comments1.xml><?xml version="1.0" encoding="utf-8"?>
<comments xmlns="http://schemas.openxmlformats.org/spreadsheetml/2006/main">
  <authors>
    <author>Автор</author>
  </authors>
  <commentList>
    <comment ref="J4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K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+800000</t>
        </r>
      </text>
    </comment>
    <comment ref="I6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sharedStrings.xml><?xml version="1.0" encoding="utf-8"?>
<sst xmlns="http://schemas.openxmlformats.org/spreadsheetml/2006/main" count="6301" uniqueCount="907">
  <si>
    <t>к решению Ачинского районного Совета депутатов</t>
  </si>
  <si>
    <t>от 18.12.2015 № 5-37Р</t>
  </si>
  <si>
    <t>Единици измерения:</t>
  </si>
  <si>
    <t>№ строки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</si>
  <si>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</si>
  <si>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</si>
  <si>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</si>
  <si>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</si>
  <si>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</si>
  <si>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</si>
  <si>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</si>
  <si>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</si>
  <si>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</si>
  <si>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</si>
  <si>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</si>
  <si>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</si>
  <si>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</si>
  <si>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</si>
  <si>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</si>
  <si>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</si>
  <si>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</si>
  <si>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</si>
  <si>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</si>
  <si>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</si>
  <si>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</si>
  <si>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</si>
  <si>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</si>
  <si>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</si>
  <si>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</si>
  <si>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</si>
  <si>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</si>
  <si>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</si>
  <si>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12</t>
  </si>
  <si>
    <t>11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</si>
  <si>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</si>
  <si>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</si>
  <si>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</si>
  <si>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</si>
  <si>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</si>
  <si>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16</t>
  </si>
  <si>
    <t>17</t>
  </si>
  <si>
    <t>13</t>
  </si>
  <si>
    <t>НАЦИОНАЛЬНАЯ ЭКОНОМИКА</t>
  </si>
  <si>
    <t>0400</t>
  </si>
  <si>
    <t>19</t>
  </si>
  <si>
    <t>14</t>
  </si>
  <si>
    <t>Сельское хозяйство и рыболовство</t>
  </si>
  <si>
    <t>0405</t>
  </si>
  <si>
    <t>21</t>
  </si>
  <si>
    <t>22</t>
  </si>
  <si>
    <t>Транспорт</t>
  </si>
  <si>
    <t>0408</t>
  </si>
  <si>
    <t>Дорожное хозяйство (дорожные фонды)</t>
  </si>
  <si>
    <t>0409</t>
  </si>
  <si>
    <t>25</t>
  </si>
  <si>
    <t>Другие вопросы в области национальной экономики</t>
  </si>
  <si>
    <t>0412</t>
  </si>
  <si>
    <t>18</t>
  </si>
  <si>
    <t>ЖИЛИЩНО-КОММУНАЛЬНОЕ ХОЗЯЙСТВО</t>
  </si>
  <si>
    <t>0500</t>
  </si>
  <si>
    <t>Жилищное хозяйство</t>
  </si>
  <si>
    <t>0501</t>
  </si>
  <si>
    <t>20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</si>
  <si>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</si>
  <si>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</si>
  <si>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</si>
  <si>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</si>
  <si>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</si>
  <si>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</si>
  <si>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</si>
  <si>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</si>
  <si>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</si>
  <si>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</si>
  <si>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</si>
  <si>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</si>
  <si>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Общее образование</t>
  </si>
  <si>
    <t>0702</t>
  </si>
  <si>
    <t>35</t>
  </si>
  <si>
    <t>36</t>
  </si>
  <si>
    <t>37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</si>
  <si>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</si>
  <si>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</si>
  <si>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</si>
  <si>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</si>
  <si>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</si>
  <si>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</si>
  <si>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28</t>
  </si>
  <si>
    <t>КУЛЬТУРА, КИНЕМАТОГРАФИЯ</t>
  </si>
  <si>
    <t>0800</t>
  </si>
  <si>
    <t>29</t>
  </si>
  <si>
    <t>Культура</t>
  </si>
  <si>
    <t>0801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</si>
  <si>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</si>
  <si>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</si>
  <si>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</si>
  <si>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</si>
  <si>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</si>
  <si>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</si>
  <si>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</si>
  <si>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</si>
  <si>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</si>
  <si>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</si>
  <si>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</si>
  <si>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</si>
  <si>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</si>
  <si>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</si>
  <si>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</si>
  <si>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</si>
  <si>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</si>
  <si>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</si>
  <si>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</si>
  <si>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</si>
  <si>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</si>
  <si>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</si>
  <si>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</si>
  <si>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</si>
  <si>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</si>
  <si>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</si>
  <si>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</si>
  <si>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</si>
  <si>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58</t>
  </si>
  <si>
    <t>Массовый спорт</t>
  </si>
  <si>
    <t>1102</t>
  </si>
  <si>
    <t>60</t>
  </si>
  <si>
    <t>61</t>
  </si>
  <si>
    <t>62</t>
  </si>
  <si>
    <t>63</t>
  </si>
  <si>
    <t>38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</si>
  <si>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</si>
  <si>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</si>
  <si>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39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</si>
  <si>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</si>
  <si>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</si>
  <si>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66</t>
  </si>
  <si>
    <t>40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</si>
  <si>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</si>
  <si>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</si>
  <si>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</si>
  <si>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</si>
  <si>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Приложение 6</t>
  </si>
  <si>
    <t>Приложение 7</t>
  </si>
  <si>
    <t>к проекту решения Ачинского районного Совета депутатов</t>
  </si>
  <si>
    <t xml:space="preserve">Ведомственная структура расходов районного бюджета на 2017 - 2018 годы </t>
  </si>
  <si>
    <t>Единици измерения:                                                                                                                         руб.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</si>
  <si>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</si>
  <si>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</si>
  <si>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</t>
  </si>
  <si>
    <t>КФСР</t>
  </si>
  <si>
    <t>Подраздел</t>
  </si>
  <si>
    <t>Целевая статья</t>
  </si>
  <si>
    <t>Вид расходов</t>
  </si>
  <si>
    <t>Сумма на  2016  год</t>
  </si>
  <si>
    <t>Сумма на  2017  год</t>
  </si>
  <si>
    <t>Сумма на  2018  год</t>
  </si>
  <si>
    <t>Администрация Ачинского района Красноярского края</t>
  </si>
  <si>
    <t>812</t>
  </si>
  <si>
    <t/>
  </si>
  <si>
    <t>01</t>
  </si>
  <si>
    <t>02</t>
  </si>
  <si>
    <t>Непрограммные расходы администрации Ачинского района Красноярского края</t>
  </si>
  <si>
    <t>7200000000</t>
  </si>
  <si>
    <t>Функционирование администрации Ачинского района Красноярского края</t>
  </si>
  <si>
    <t>7210000000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</si>
  <si>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</si>
  <si>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</si>
  <si>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</si>
  <si>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</si>
  <si>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</si>
  <si>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</si>
  <si>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</si>
  <si>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</si>
  <si>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</si>
  <si>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</si>
  <si>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</si>
  <si>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</si>
  <si>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</si>
  <si>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</si>
  <si>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</si>
  <si>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</si>
  <si>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</si>
  <si>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</si>
  <si>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</si>
  <si>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</si>
  <si>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</si>
  <si>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</si>
  <si>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</si>
  <si>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</si>
  <si>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</si>
  <si>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Резервные средства</t>
  </si>
  <si>
    <t>870</t>
  </si>
  <si>
    <t>Муниципальная программа "Защита населения и территорий Ачинского района от чрезвычайных ситуаций"</t>
  </si>
  <si>
    <t>0500000000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</si>
  <si>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</si>
  <si>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</si>
  <si>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</si>
  <si>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</si>
  <si>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Муниципальная программа Ачинского района "Управление муниципальными финансами"</t>
  </si>
  <si>
    <t>1400000000</t>
  </si>
  <si>
    <t>Отдельные мероприятия муниципальной программы Ачинского района "Управление муниципальными финансами" на 2014-2016 годы</t>
  </si>
  <si>
    <t>1490000000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</si>
  <si>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</si>
  <si>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1490080610</t>
  </si>
  <si>
    <t>Расходы на выплаты персоналу казенных учреждений</t>
  </si>
  <si>
    <t>110</t>
  </si>
  <si>
    <t>51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</si>
  <si>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</si>
  <si>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</si>
  <si>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52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</si>
  <si>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</si>
  <si>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</si>
  <si>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53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</si>
  <si>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</si>
  <si>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1510081160</t>
  </si>
  <si>
    <t>54</t>
  </si>
  <si>
    <t>55</t>
  </si>
  <si>
    <t>56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</si>
  <si>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</si>
  <si>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</si>
  <si>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57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</si>
  <si>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</si>
  <si>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</si>
  <si>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59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</si>
  <si>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</si>
  <si>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</si>
  <si>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</si>
  <si>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</si>
  <si>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64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</si>
  <si>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</si>
  <si>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</si>
  <si>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65</t>
  </si>
  <si>
    <t>67</t>
  </si>
  <si>
    <t>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</si>
  <si>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1540091380</t>
  </si>
  <si>
    <t>68</t>
  </si>
  <si>
    <t>69</t>
  </si>
  <si>
    <t>70</t>
  </si>
  <si>
    <t>71</t>
  </si>
  <si>
    <t>72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</si>
  <si>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</si>
  <si>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</si>
  <si>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73</t>
  </si>
  <si>
    <t>74</t>
  </si>
  <si>
    <t>75</t>
  </si>
  <si>
    <t>03</t>
  </si>
  <si>
    <t>76</t>
  </si>
  <si>
    <t>09</t>
  </si>
  <si>
    <t>77</t>
  </si>
  <si>
    <t>78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</si>
  <si>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</si>
  <si>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</si>
  <si>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79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</si>
  <si>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</si>
  <si>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</si>
  <si>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80</t>
  </si>
  <si>
    <t>81</t>
  </si>
  <si>
    <t>82</t>
  </si>
  <si>
    <t>83</t>
  </si>
  <si>
    <t>05</t>
  </si>
  <si>
    <t>84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</si>
  <si>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</si>
  <si>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</si>
  <si>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85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</si>
  <si>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</si>
  <si>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1120000000</t>
  </si>
  <si>
    <t>86</t>
  </si>
  <si>
    <t>Выплата субсидий за счет средств краевого бюджета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</si>
  <si>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1120022480</t>
  </si>
  <si>
    <t>87</t>
  </si>
  <si>
    <t>88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</si>
  <si>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</si>
  <si>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</si>
  <si>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89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</si>
  <si>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</si>
  <si>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</si>
  <si>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90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</si>
  <si>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</si>
  <si>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</si>
  <si>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91</t>
  </si>
  <si>
    <t>92</t>
  </si>
  <si>
    <t>93</t>
  </si>
  <si>
    <t>94</t>
  </si>
  <si>
    <t>95</t>
  </si>
  <si>
    <t>08</t>
  </si>
  <si>
    <t>96</t>
  </si>
  <si>
    <t>Муниципальная программа "Развитие транспортной системы на территории Ачинского района"</t>
  </si>
  <si>
    <t>1000000000</t>
  </si>
  <si>
    <t>97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</si>
  <si>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</si>
  <si>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</si>
  <si>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98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</si>
  <si>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</si>
  <si>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1090084080</t>
  </si>
  <si>
    <t>99</t>
  </si>
  <si>
    <t>101</t>
  </si>
  <si>
    <t>102</t>
  </si>
  <si>
    <t>103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</si>
  <si>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</si>
  <si>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</si>
  <si>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104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</si>
  <si>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</si>
  <si>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</si>
  <si>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105</t>
  </si>
  <si>
    <t>106</t>
  </si>
  <si>
    <t>107</t>
  </si>
  <si>
    <t>108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</si>
  <si>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</si>
  <si>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</si>
  <si>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109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</si>
  <si>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</si>
  <si>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</si>
  <si>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</si>
  <si>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</si>
  <si>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111</t>
  </si>
  <si>
    <t>112</t>
  </si>
  <si>
    <t>113</t>
  </si>
  <si>
    <t>114</t>
  </si>
  <si>
    <t>115</t>
  </si>
  <si>
    <t>Муниципальная программа "Управление муниципальным имуществом Ачинского района"</t>
  </si>
  <si>
    <t>1300000000</t>
  </si>
  <si>
    <t>116</t>
  </si>
  <si>
    <t>Подпрограмма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</si>
  <si>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1310000000</t>
  </si>
  <si>
    <t>117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</si>
  <si>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</si>
  <si>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1310085110</t>
  </si>
  <si>
    <t>118</t>
  </si>
  <si>
    <t>119</t>
  </si>
  <si>
    <t>07</t>
  </si>
  <si>
    <t>121</t>
  </si>
  <si>
    <t>122</t>
  </si>
  <si>
    <t>Муниципальная программа "Развитие культуры Ачинского района"</t>
  </si>
  <si>
    <t>0600000000</t>
  </si>
  <si>
    <t>123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</si>
  <si>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</si>
  <si>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</si>
  <si>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124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</si>
  <si>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</si>
  <si>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</si>
  <si>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125</t>
  </si>
  <si>
    <t>Предоставление субсидий бюджетным, автономным учреждениям и иным некоммерческим организациям</t>
  </si>
  <si>
    <t>600</t>
  </si>
  <si>
    <t>126</t>
  </si>
  <si>
    <t>Субсидии бюджетным учреждениям</t>
  </si>
  <si>
    <t>610</t>
  </si>
  <si>
    <t>127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</si>
  <si>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</si>
  <si>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0630080620</t>
  </si>
  <si>
    <t>128</t>
  </si>
  <si>
    <t>129</t>
  </si>
  <si>
    <t>130</t>
  </si>
  <si>
    <t>Муниципальная программа "Развитие физической культуры, спорта, туризма в Ачинском районе"</t>
  </si>
  <si>
    <t>0700000000</t>
  </si>
  <si>
    <t>131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</si>
  <si>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</si>
  <si>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</si>
  <si>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132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</si>
  <si>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</si>
  <si>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</si>
  <si>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133</t>
  </si>
  <si>
    <t>134</t>
  </si>
  <si>
    <t>135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</si>
  <si>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</si>
  <si>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0720080620</t>
  </si>
  <si>
    <t>136</t>
  </si>
  <si>
    <t>137</t>
  </si>
  <si>
    <t>138</t>
  </si>
  <si>
    <t>139</t>
  </si>
  <si>
    <t>Муниципальная программа "Молодёжь Ачинского района в XXI веке"</t>
  </si>
  <si>
    <t>0800000000</t>
  </si>
  <si>
    <t>140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</si>
  <si>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</si>
  <si>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</si>
  <si>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141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</si>
  <si>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</si>
  <si>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</si>
  <si>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142</t>
  </si>
  <si>
    <t>143</t>
  </si>
  <si>
    <t>144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</si>
  <si>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</si>
  <si>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</si>
  <si>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145</t>
  </si>
  <si>
    <t>146</t>
  </si>
  <si>
    <t>147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</si>
  <si>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</si>
  <si>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0810080620</t>
  </si>
  <si>
    <t>148</t>
  </si>
  <si>
    <t>149</t>
  </si>
  <si>
    <t>150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</si>
  <si>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</si>
  <si>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</si>
  <si>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151</t>
  </si>
  <si>
    <t>152</t>
  </si>
  <si>
    <t>153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</si>
  <si>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</si>
  <si>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</si>
  <si>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154</t>
  </si>
  <si>
    <t>155</t>
  </si>
  <si>
    <t>156</t>
  </si>
  <si>
    <t>157</t>
  </si>
  <si>
    <t>158</t>
  </si>
  <si>
    <t>159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</si>
  <si>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</si>
  <si>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</si>
  <si>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160</t>
  </si>
  <si>
    <t>Расходы за счет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</si>
  <si>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0610075110</t>
  </si>
  <si>
    <t>161</t>
  </si>
  <si>
    <t>162</t>
  </si>
  <si>
    <t>163</t>
  </si>
  <si>
    <t>Обеспечение деятельности (оказание услуг) подведомственных учреждений, в рамках подпрограммы "Сохранение культурного населения" муниципальной программы "Развитие культуры Ачинского района"</t>
  </si>
  <si>
    <t>0610080610</t>
  </si>
  <si>
    <t>164</t>
  </si>
  <si>
    <t>165</t>
  </si>
  <si>
    <t>166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</si>
  <si>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</si>
  <si>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0610080620</t>
  </si>
  <si>
    <t>167</t>
  </si>
  <si>
    <t>168</t>
  </si>
  <si>
    <t>169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</si>
  <si>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</si>
  <si>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</si>
  <si>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170</t>
  </si>
  <si>
    <t>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</si>
  <si>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0620075110</t>
  </si>
  <si>
    <t>171</t>
  </si>
  <si>
    <t>172</t>
  </si>
  <si>
    <t>173</t>
  </si>
  <si>
    <t>Софинансирование за счет средств местного бюджета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</si>
  <si>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06200S5110</t>
  </si>
  <si>
    <t>174</t>
  </si>
  <si>
    <t>175</t>
  </si>
  <si>
    <t>176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</si>
  <si>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</si>
  <si>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</si>
  <si>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177</t>
  </si>
  <si>
    <t>178</t>
  </si>
  <si>
    <t>179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</si>
  <si>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</si>
  <si>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0620080620</t>
  </si>
  <si>
    <t>180</t>
  </si>
  <si>
    <t>181</t>
  </si>
  <si>
    <t>182</t>
  </si>
  <si>
    <t>183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</si>
  <si>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</si>
  <si>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0630051440</t>
  </si>
  <si>
    <t>184</t>
  </si>
  <si>
    <t>185</t>
  </si>
  <si>
    <t>186</t>
  </si>
  <si>
    <t>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</si>
  <si>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06300L1440</t>
  </si>
  <si>
    <t>187</t>
  </si>
  <si>
    <t>188</t>
  </si>
  <si>
    <t>189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</si>
  <si>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</si>
  <si>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0630088030</t>
  </si>
  <si>
    <t>190</t>
  </si>
  <si>
    <t>191</t>
  </si>
  <si>
    <t>192</t>
  </si>
  <si>
    <t>193</t>
  </si>
  <si>
    <t>194</t>
  </si>
  <si>
    <t>Муниципальная программа "Система социальной защиты населения Ачинского района"</t>
  </si>
  <si>
    <t>0300000000</t>
  </si>
  <si>
    <t>195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</si>
  <si>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</si>
  <si>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0310000000</t>
  </si>
  <si>
    <t>196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</si>
  <si>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</si>
  <si>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0310081000</t>
  </si>
  <si>
    <t>197</t>
  </si>
  <si>
    <t>Социальное обеспечение и иные выплаты населению</t>
  </si>
  <si>
    <t>300</t>
  </si>
  <si>
    <t>198</t>
  </si>
  <si>
    <t>Публичные нормативные социальные выплаты гражданам</t>
  </si>
  <si>
    <t>310</t>
  </si>
  <si>
    <t>199</t>
  </si>
  <si>
    <t>201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</si>
  <si>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</si>
  <si>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</si>
  <si>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202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</si>
  <si>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</si>
  <si>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0820081010</t>
  </si>
  <si>
    <t>203</t>
  </si>
  <si>
    <t>204</t>
  </si>
  <si>
    <t>Социальные выплаты гражданам, кроме публичных нормативных социальных выплат</t>
  </si>
  <si>
    <t>320</t>
  </si>
  <si>
    <t>205</t>
  </si>
  <si>
    <t>206</t>
  </si>
  <si>
    <t>207</t>
  </si>
  <si>
    <t>208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</si>
  <si>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</si>
  <si>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</si>
  <si>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209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</si>
  <si>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</si>
  <si>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</si>
  <si>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210</t>
  </si>
  <si>
    <t>211</t>
  </si>
  <si>
    <t>212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</si>
  <si>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</si>
  <si>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0710080620</t>
  </si>
  <si>
    <t>213</t>
  </si>
  <si>
    <t>214</t>
  </si>
  <si>
    <t>215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</si>
  <si>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</si>
  <si>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</si>
  <si>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216</t>
  </si>
  <si>
    <t>217</t>
  </si>
  <si>
    <t>218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</si>
  <si>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</si>
  <si>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</si>
  <si>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219</t>
  </si>
  <si>
    <t>220</t>
  </si>
  <si>
    <t>221</t>
  </si>
  <si>
    <t>Ачинский районный Совет депутатов</t>
  </si>
  <si>
    <t>844</t>
  </si>
  <si>
    <t>222</t>
  </si>
  <si>
    <t>223</t>
  </si>
  <si>
    <t>224</t>
  </si>
  <si>
    <t>Непрограммные расходы Ачинского районного Совета депутатов</t>
  </si>
  <si>
    <t>7100000000</t>
  </si>
  <si>
    <t>225</t>
  </si>
  <si>
    <t>Функционирование Ачинского районного Совета депутатов</t>
  </si>
  <si>
    <t>7110000000</t>
  </si>
  <si>
    <t>226</t>
  </si>
  <si>
    <t>Председатель представительного органа власти, осуществляющий свои полномочия на постоянной основе, в рамках  непрограммных расходов Ачинского районного Совета депутатов</t>
  </si>
  <si>
    <t>7110080120</t>
  </si>
  <si>
    <t>227</t>
  </si>
  <si>
    <t>228</t>
  </si>
  <si>
    <t>229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</si>
  <si>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</si>
  <si>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</si>
  <si>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</si>
  <si>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</si>
  <si>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</si>
  <si>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</si>
  <si>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</si>
  <si>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</si>
  <si>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</si>
  <si>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</si>
  <si>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</si>
  <si>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</si>
  <si>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</si>
  <si>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</si>
  <si>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241</t>
  </si>
  <si>
    <t>242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</si>
  <si>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</si>
  <si>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</si>
  <si>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243</t>
  </si>
  <si>
    <t>244</t>
  </si>
  <si>
    <t>245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</si>
  <si>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</si>
  <si>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</si>
  <si>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246</t>
  </si>
  <si>
    <t>247</t>
  </si>
  <si>
    <t>248</t>
  </si>
  <si>
    <t>Управление социальной защиты населения администрации Ачинского района</t>
  </si>
  <si>
    <t>848</t>
  </si>
  <si>
    <t>249</t>
  </si>
  <si>
    <t>250</t>
  </si>
  <si>
    <t>251</t>
  </si>
  <si>
    <t>252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</si>
  <si>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</si>
  <si>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0340000000</t>
  </si>
  <si>
    <t>253</t>
  </si>
  <si>
    <t>Осуществление государственных полномочий по финансированию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</si>
  <si>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0340001510</t>
  </si>
  <si>
    <t>254</t>
  </si>
  <si>
    <t>255</t>
  </si>
  <si>
    <t>256</t>
  </si>
  <si>
    <t>257</t>
  </si>
  <si>
    <t>258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</si>
  <si>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</si>
  <si>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0320000000</t>
  </si>
  <si>
    <t>259</t>
  </si>
  <si>
    <t>Осуществление государственных полномочий по обеспечению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</si>
  <si>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0320002750</t>
  </si>
  <si>
    <t>260</t>
  </si>
  <si>
    <t>261</t>
  </si>
  <si>
    <t>262</t>
  </si>
  <si>
    <t>06</t>
  </si>
  <si>
    <t>263</t>
  </si>
  <si>
    <t>264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</si>
  <si>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</si>
  <si>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0350000000</t>
  </si>
  <si>
    <t>265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</si>
  <si>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</si>
  <si>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0350075130</t>
  </si>
  <si>
    <t>266</t>
  </si>
  <si>
    <t>267</t>
  </si>
  <si>
    <t>268</t>
  </si>
  <si>
    <t>269</t>
  </si>
  <si>
    <t>270</t>
  </si>
  <si>
    <t>Управление образования Администрации Ачинского района Красноярского края</t>
  </si>
  <si>
    <t>875</t>
  </si>
  <si>
    <t>271</t>
  </si>
  <si>
    <t>272</t>
  </si>
  <si>
    <t>273</t>
  </si>
  <si>
    <t>Муниципальная программа "Развитие образования Ачинского района"</t>
  </si>
  <si>
    <t>0200000000</t>
  </si>
  <si>
    <t>274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</si>
  <si>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</si>
  <si>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</si>
  <si>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275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</si>
  <si>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</si>
  <si>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</si>
  <si>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276</t>
  </si>
  <si>
    <t>277</t>
  </si>
  <si>
    <t>278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</si>
  <si>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</si>
  <si>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</si>
  <si>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279</t>
  </si>
  <si>
    <t>280</t>
  </si>
  <si>
    <t>281</t>
  </si>
  <si>
    <t>282</t>
  </si>
  <si>
    <t>283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</si>
  <si>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</si>
  <si>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</si>
  <si>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284</t>
  </si>
  <si>
    <t>285</t>
  </si>
  <si>
    <t>286</t>
  </si>
  <si>
    <t>287</t>
  </si>
  <si>
    <t>288</t>
  </si>
  <si>
    <t>289</t>
  </si>
  <si>
    <t>290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</si>
  <si>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</si>
  <si>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0210080620</t>
  </si>
  <si>
    <t>291</t>
  </si>
  <si>
    <t>292</t>
  </si>
  <si>
    <t>293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</si>
  <si>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</si>
  <si>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</si>
  <si>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294</t>
  </si>
  <si>
    <t>295</t>
  </si>
  <si>
    <t>296</t>
  </si>
  <si>
    <t>297</t>
  </si>
  <si>
    <t>298</t>
  </si>
  <si>
    <t>299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</si>
  <si>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</si>
  <si>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</si>
  <si>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301</t>
  </si>
  <si>
    <t>302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</si>
  <si>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</si>
  <si>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</si>
  <si>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</si>
  <si>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</si>
  <si>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</si>
  <si>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</si>
  <si>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</si>
  <si>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</si>
  <si>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</si>
  <si>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</si>
  <si>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</si>
  <si>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</si>
  <si>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</si>
  <si>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</si>
  <si>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</si>
  <si>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</si>
  <si>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</si>
  <si>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</si>
  <si>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Расходы за счет средств местного бюджета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</si>
  <si>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0210085830</t>
  </si>
  <si>
    <t>321</t>
  </si>
  <si>
    <t>322</t>
  </si>
  <si>
    <t>323</t>
  </si>
  <si>
    <t>Мероприятия по организации и проведению 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 Ачинского района"</t>
  </si>
  <si>
    <t>0210087710</t>
  </si>
  <si>
    <t>324</t>
  </si>
  <si>
    <t>325</t>
  </si>
  <si>
    <t>326</t>
  </si>
  <si>
    <t>327</t>
  </si>
  <si>
    <t>328</t>
  </si>
  <si>
    <t>329</t>
  </si>
  <si>
    <t>330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</si>
  <si>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</si>
  <si>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</si>
  <si>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331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</si>
  <si>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</si>
  <si>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</si>
  <si>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332</t>
  </si>
  <si>
    <t>333</t>
  </si>
  <si>
    <t>334</t>
  </si>
  <si>
    <t>335</t>
  </si>
  <si>
    <t>336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</si>
  <si>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</si>
  <si>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</si>
  <si>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337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</si>
  <si>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</si>
  <si>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</si>
  <si>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338</t>
  </si>
  <si>
    <t>339</t>
  </si>
  <si>
    <t>340</t>
  </si>
  <si>
    <t>341</t>
  </si>
  <si>
    <t>342</t>
  </si>
  <si>
    <t>343</t>
  </si>
  <si>
    <t>344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</si>
  <si>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</si>
  <si>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</si>
  <si>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345</t>
  </si>
  <si>
    <t>346</t>
  </si>
  <si>
    <t>347</t>
  </si>
  <si>
    <t>348</t>
  </si>
  <si>
    <t>349</t>
  </si>
  <si>
    <t>350</t>
  </si>
  <si>
    <t>351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</si>
  <si>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</si>
  <si>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0240080620</t>
  </si>
  <si>
    <t>352</t>
  </si>
  <si>
    <t>353</t>
  </si>
  <si>
    <t>354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</si>
  <si>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</si>
  <si>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</si>
  <si>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355</t>
  </si>
  <si>
    <t>356</t>
  </si>
  <si>
    <t>357</t>
  </si>
  <si>
    <t>358</t>
  </si>
  <si>
    <t>359</t>
  </si>
  <si>
    <t>360</t>
  </si>
  <si>
    <t>361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</si>
  <si>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</si>
  <si>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</si>
  <si>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362</t>
  </si>
  <si>
    <t>363</t>
  </si>
  <si>
    <t>364</t>
  </si>
  <si>
    <t>Осуществление государственных полномочий по 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</si>
  <si>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</si>
  <si>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365</t>
  </si>
  <si>
    <t>366</t>
  </si>
  <si>
    <t>367</t>
  </si>
  <si>
    <t>368</t>
  </si>
  <si>
    <t>369</t>
  </si>
  <si>
    <t>370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</si>
  <si>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</si>
  <si>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</si>
  <si>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371</t>
  </si>
  <si>
    <t>372</t>
  </si>
  <si>
    <t>373</t>
  </si>
  <si>
    <t>374</t>
  </si>
  <si>
    <t>375</t>
  </si>
  <si>
    <t>Финансовое управление Администрации Ачинского района Красноярского края</t>
  </si>
  <si>
    <t>891</t>
  </si>
  <si>
    <t>376</t>
  </si>
  <si>
    <t>377</t>
  </si>
  <si>
    <t>378</t>
  </si>
  <si>
    <t>379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</si>
  <si>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</si>
  <si>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</si>
  <si>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380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</si>
  <si>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</si>
  <si>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</si>
  <si>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381</t>
  </si>
  <si>
    <t>382</t>
  </si>
  <si>
    <t>383</t>
  </si>
  <si>
    <t>384</t>
  </si>
  <si>
    <t>385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</si>
  <si>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</si>
  <si>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</si>
  <si>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386</t>
  </si>
  <si>
    <t>387</t>
  </si>
  <si>
    <t>388</t>
  </si>
  <si>
    <t>389</t>
  </si>
  <si>
    <t>Непрограммные расходы финансового управления администрации Ачинского районного</t>
  </si>
  <si>
    <t>7300000000</t>
  </si>
  <si>
    <t>390</t>
  </si>
  <si>
    <t>Функционирование финансового управления администрации Ачинского района</t>
  </si>
  <si>
    <t>7310000000</t>
  </si>
  <si>
    <t>391</t>
  </si>
  <si>
    <t>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</si>
  <si>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</si>
  <si>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392</t>
  </si>
  <si>
    <t>Межбюджетные трансферты</t>
  </si>
  <si>
    <t>500</t>
  </si>
  <si>
    <t>393</t>
  </si>
  <si>
    <t>Иные межбюджетные трансферты</t>
  </si>
  <si>
    <t>540</t>
  </si>
  <si>
    <t>394</t>
  </si>
  <si>
    <t>395</t>
  </si>
  <si>
    <t>396</t>
  </si>
  <si>
    <t>397</t>
  </si>
  <si>
    <t>398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</si>
  <si>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</si>
  <si>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</si>
  <si>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399</t>
  </si>
  <si>
    <t>400</t>
  </si>
  <si>
    <t>Субвенции</t>
  </si>
  <si>
    <t>530</t>
  </si>
  <si>
    <t>401</t>
  </si>
  <si>
    <t>402</t>
  </si>
  <si>
    <t>403</t>
  </si>
  <si>
    <t>404</t>
  </si>
  <si>
    <t>405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</si>
  <si>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</si>
  <si>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</si>
  <si>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406</t>
  </si>
  <si>
    <t>407</t>
  </si>
  <si>
    <t>408</t>
  </si>
  <si>
    <t>409</t>
  </si>
  <si>
    <t>410</t>
  </si>
  <si>
    <t>411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</si>
  <si>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</si>
  <si>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</si>
  <si>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412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</si>
  <si>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</si>
  <si>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</si>
  <si>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413</t>
  </si>
  <si>
    <t>414</t>
  </si>
  <si>
    <t>Дотации</t>
  </si>
  <si>
    <t>510</t>
  </si>
  <si>
    <t>415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</si>
  <si>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</si>
  <si>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</si>
  <si>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416</t>
  </si>
  <si>
    <t>417</t>
  </si>
  <si>
    <t>418</t>
  </si>
  <si>
    <t>419</t>
  </si>
  <si>
    <t>420</t>
  </si>
  <si>
    <t>421</t>
  </si>
  <si>
    <t>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</si>
  <si>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</si>
  <si>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422</t>
  </si>
  <si>
    <t>423</t>
  </si>
  <si>
    <t>424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</si>
  <si>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</si>
  <si>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</si>
  <si>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425</t>
  </si>
  <si>
    <t>426</t>
  </si>
  <si>
    <t>427</t>
  </si>
  <si>
    <t>Муниципальное казенное учреждение "Управление строительства и жилищно-коммунального хозяйства" Ачинского района</t>
  </si>
  <si>
    <t>899</t>
  </si>
  <si>
    <t>428</t>
  </si>
  <si>
    <t>429</t>
  </si>
  <si>
    <t>430</t>
  </si>
  <si>
    <t>431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</si>
  <si>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</si>
  <si>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</si>
  <si>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432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</si>
  <si>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</si>
  <si>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</si>
  <si>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433</t>
  </si>
  <si>
    <t>434</t>
  </si>
  <si>
    <t>435</t>
  </si>
  <si>
    <t>436</t>
  </si>
  <si>
    <t>437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</si>
  <si>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</si>
  <si>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</si>
  <si>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438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</si>
  <si>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</si>
  <si>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</si>
  <si>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439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</si>
  <si>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</si>
  <si>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</si>
  <si>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440</t>
  </si>
  <si>
    <t>441</t>
  </si>
  <si>
    <t>442</t>
  </si>
  <si>
    <t>Подпрограмма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</si>
  <si>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0430000000</t>
  </si>
  <si>
    <t>443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</si>
  <si>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 для обеспечения функционирования систем теплоснабжения, электроснабжения, водоснабжения, водоотведения и очистки сточных вод в рамках подпрограммы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</si>
  <si>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0430085580</t>
  </si>
  <si>
    <t>444</t>
  </si>
  <si>
    <t>445</t>
  </si>
  <si>
    <t>446</t>
  </si>
  <si>
    <t>447</t>
  </si>
  <si>
    <t>448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</si>
  <si>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</si>
  <si>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</si>
  <si>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449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</si>
  <si>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</si>
  <si>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</si>
  <si>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450</t>
  </si>
  <si>
    <t>451</t>
  </si>
  <si>
    <t>452</t>
  </si>
  <si>
    <t>453</t>
  </si>
  <si>
    <t>454</t>
  </si>
  <si>
    <t>455</t>
  </si>
  <si>
    <t>456</t>
  </si>
  <si>
    <t>Итого</t>
  </si>
  <si>
    <t xml:space="preserve">дотация на выравнивание </t>
  </si>
  <si>
    <t>дотация на сбалансированность</t>
  </si>
  <si>
    <t xml:space="preserve">субсидии на выравнивание </t>
  </si>
  <si>
    <t>налоговые и неналоговые доходы (без р.пл)</t>
  </si>
  <si>
    <t>родительская плата</t>
  </si>
  <si>
    <t>МБТ от поселений</t>
  </si>
  <si>
    <t>Прочие безвозмездные</t>
  </si>
  <si>
    <t xml:space="preserve">ИТОГО доходов </t>
  </si>
  <si>
    <t>Целевые средства краевого бюджета</t>
  </si>
  <si>
    <t>ИТОГО ДОХОДЫ</t>
  </si>
  <si>
    <t>Остатки на начало года</t>
  </si>
  <si>
    <t>Дефицит, профицит</t>
  </si>
  <si>
    <t>РАСХОДЫ без учета целевых МБТ и условно утверж</t>
  </si>
  <si>
    <t>Процент условно утвержденных</t>
  </si>
  <si>
    <t>Предельный объем муниц долга (на более 50% доходов за минусом безвозмездных)</t>
  </si>
  <si>
    <t>ПОМД в решение</t>
  </si>
  <si>
    <t>Приложение 8</t>
  </si>
  <si>
    <t>Приложение 9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</si>
  <si>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2016 год 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</si>
  <si>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2017 - 2018 годы </t>
  </si>
  <si>
    <t>руб.</t>
  </si>
  <si>
    <t>2016 год</t>
  </si>
  <si>
    <t>2017 год</t>
  </si>
  <si>
    <t>2018 год</t>
  </si>
  <si>
    <t>Номер строки</t>
  </si>
  <si>
    <t>Средства районного бюджета</t>
  </si>
  <si>
    <t>Средства краевого и федерального бюджнтов</t>
  </si>
  <si>
    <t>ИТОГО 2016-2018</t>
  </si>
  <si>
    <t>платные 2016-2018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</si>
  <si>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</si>
  <si>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ИТОГО</t>
  </si>
  <si>
    <t>от 21.03.2016 № Вн-54Р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</si>
</sst>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5" formatCode="_(* #,##0.00_);_(* \(#,##0.00\);_(* &quot;-&quot;??_);_(@_)"/>
    <numFmt numFmtId="166" formatCode="?"/>
    <numFmt numFmtId="167" formatCode="#,##0.00_ ;\-#,##0.00\ 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7" fillId="0" borderId="0"/>
    <xf numFmtId="0" fontId="8" fillId="0" borderId="0"/>
    <xf numFmtId="165" fontId="7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2" applyFont="1" applyFill="1" applyAlignment="1">
      <alignment horizontal="right"/>
    </xf>
    <xf numFmtId="0" fontId="3" fillId="0" borderId="0" xfId="3" applyFont="1" applyFill="1" applyAlignment="1">
      <alignment horizontal="right"/>
    </xf>
    <xf numFmtId="0" fontId="3" fillId="0" borderId="0" xfId="4" applyFont="1" applyFill="1" applyAlignment="1">
      <alignment horizontal="right"/>
    </xf>
    <xf numFmtId="0" fontId="3" fillId="0" borderId="0" xfId="5" applyFont="1"/>
    <xf numFmtId="0" fontId="3" fillId="0" borderId="0" xfId="2" applyFont="1" applyFill="1" applyAlignment="1">
      <alignment horizontal="right"/>
    </xf>
    <xf numFmtId="0" fontId="9" fillId="0" borderId="0" xfId="2" applyFont="1" applyFill="1" applyAlignment="1">
      <alignment horizontal="right"/>
    </xf>
    <xf numFmtId="0" fontId="7" fillId="0" borderId="0" xfId="5"/>
    <xf numFmtId="43" fontId="10" fillId="0" borderId="0" xfId="1" applyFont="1" applyAlignment="1">
      <alignment vertical="center"/>
    </xf>
    <xf numFmtId="0" fontId="11" fillId="0" borderId="0" xfId="3" applyFont="1" applyFill="1" applyAlignment="1">
      <alignment horizontal="right"/>
    </xf>
    <xf numFmtId="0" fontId="3" fillId="0" borderId="0" xfId="5" applyFont="1" applyAlignment="1">
      <alignment horizontal="right"/>
    </xf>
    <xf numFmtId="0" fontId="3" fillId="0" borderId="0" xfId="5" applyFont="1" applyBorder="1" applyAlignment="1"/>
    <xf numFmtId="0" fontId="3" fillId="0" borderId="0" xfId="5" applyFont="1" applyAlignment="1"/>
    <xf numFmtId="0" fontId="3" fillId="0" borderId="0" xfId="5" applyFont="1" applyAlignment="1">
      <alignment horizontal="left"/>
    </xf>
    <xf numFmtId="0" fontId="3" fillId="0" borderId="0" xfId="5" applyFont="1" applyAlignment="1">
      <alignment horizontal="center"/>
    </xf>
    <xf numFmtId="0" fontId="3" fillId="0" borderId="0" xfId="5" applyFont="1" applyAlignment="1">
      <alignment wrapText="1"/>
    </xf>
    <xf numFmtId="49" fontId="3" fillId="0" borderId="1" xfId="5" applyNumberFormat="1" applyFont="1" applyBorder="1" applyAlignment="1">
      <alignment horizontal="center" vertical="center" wrapText="1"/>
    </xf>
    <xf numFmtId="49" fontId="3" fillId="0" borderId="1" xfId="5" applyNumberFormat="1" applyFont="1" applyBorder="1" applyAlignment="1">
      <alignment horizontal="center" vertical="center" textRotation="90" wrapText="1"/>
    </xf>
    <xf numFmtId="49" fontId="12" fillId="0" borderId="0" xfId="5" applyNumberFormat="1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left" vertical="center" wrapText="1"/>
    </xf>
    <xf numFmtId="39" fontId="3" fillId="0" borderId="2" xfId="5" applyNumberFormat="1" applyFont="1" applyBorder="1" applyAlignment="1">
      <alignment horizontal="right" vertical="center" wrapText="1"/>
    </xf>
    <xf numFmtId="43" fontId="10" fillId="0" borderId="0" xfId="1" applyFont="1" applyBorder="1" applyAlignment="1">
      <alignment vertical="center"/>
    </xf>
    <xf numFmtId="43" fontId="13" fillId="0" borderId="0" xfId="1" applyFont="1" applyBorder="1" applyAlignment="1">
      <alignment vertical="center"/>
    </xf>
    <xf numFmtId="49" fontId="3" fillId="0" borderId="3" xfId="5" applyNumberFormat="1" applyFont="1" applyBorder="1" applyAlignment="1">
      <alignment horizontal="center" vertical="center" wrapText="1"/>
    </xf>
    <xf numFmtId="49" fontId="3" fillId="0" borderId="3" xfId="5" applyNumberFormat="1" applyFont="1" applyBorder="1" applyAlignment="1">
      <alignment horizontal="left" vertical="center" wrapText="1"/>
    </xf>
    <xf numFmtId="39" fontId="3" fillId="0" borderId="3" xfId="5" applyNumberFormat="1" applyFont="1" applyBorder="1" applyAlignment="1">
      <alignment horizontal="right" vertical="center" wrapText="1"/>
    </xf>
    <xf numFmtId="39" fontId="3" fillId="0" borderId="3" xfId="1" applyNumberFormat="1" applyFont="1" applyBorder="1" applyAlignment="1">
      <alignment vertical="center" wrapText="1"/>
    </xf>
    <xf numFmtId="43" fontId="13" fillId="0" borderId="3" xfId="1" applyFont="1" applyBorder="1" applyAlignment="1">
      <alignment vertical="center" wrapText="1"/>
    </xf>
    <xf numFmtId="39" fontId="3" fillId="0" borderId="4" xfId="1" applyNumberFormat="1" applyFont="1" applyBorder="1" applyAlignment="1">
      <alignment vertical="center"/>
    </xf>
    <xf numFmtId="39" fontId="3" fillId="0" borderId="3" xfId="1" applyNumberFormat="1" applyFont="1" applyBorder="1" applyAlignment="1">
      <alignment vertical="center"/>
    </xf>
    <xf numFmtId="43" fontId="10" fillId="0" borderId="3" xfId="1" applyFont="1" applyBorder="1" applyAlignment="1">
      <alignment vertical="center" wrapText="1"/>
    </xf>
    <xf numFmtId="0" fontId="7" fillId="0" borderId="0" xfId="5" applyFont="1"/>
    <xf numFmtId="166" fontId="3" fillId="0" borderId="3" xfId="5" applyNumberFormat="1" applyFont="1" applyBorder="1" applyAlignment="1">
      <alignment horizontal="left" vertical="center" wrapText="1"/>
    </xf>
    <xf numFmtId="43" fontId="13" fillId="0" borderId="0" xfId="1" applyFont="1" applyBorder="1" applyAlignment="1">
      <alignment vertical="center" wrapText="1"/>
    </xf>
    <xf numFmtId="0" fontId="3" fillId="0" borderId="3" xfId="5" applyNumberFormat="1" applyFont="1" applyBorder="1" applyAlignment="1">
      <alignment horizontal="left" vertical="center" wrapText="1"/>
    </xf>
    <xf numFmtId="49" fontId="3" fillId="0" borderId="3" xfId="5" applyNumberFormat="1" applyFont="1" applyFill="1" applyBorder="1" applyAlignment="1">
      <alignment horizontal="left" vertical="center" wrapText="1"/>
    </xf>
    <xf numFmtId="49" fontId="3" fillId="0" borderId="3" xfId="5" applyNumberFormat="1" applyFont="1" applyFill="1" applyBorder="1" applyAlignment="1">
      <alignment horizontal="center" vertical="center" wrapText="1"/>
    </xf>
    <xf numFmtId="39" fontId="3" fillId="0" borderId="3" xfId="5" applyNumberFormat="1" applyFont="1" applyFill="1" applyBorder="1" applyAlignment="1">
      <alignment horizontal="right" vertical="center" wrapText="1"/>
    </xf>
    <xf numFmtId="39" fontId="3" fillId="0" borderId="3" xfId="1" applyNumberFormat="1" applyFont="1" applyFill="1" applyBorder="1" applyAlignment="1">
      <alignment vertical="center" wrapText="1"/>
    </xf>
    <xf numFmtId="43" fontId="10" fillId="0" borderId="0" xfId="1" applyFont="1" applyFill="1" applyBorder="1" applyAlignment="1">
      <alignment vertical="center"/>
    </xf>
    <xf numFmtId="43" fontId="10" fillId="0" borderId="0" xfId="1" applyFont="1" applyFill="1" applyAlignment="1">
      <alignment vertical="center"/>
    </xf>
    <xf numFmtId="43" fontId="13" fillId="0" borderId="3" xfId="1" applyFont="1" applyFill="1" applyBorder="1" applyAlignment="1">
      <alignment vertical="center" wrapText="1"/>
    </xf>
    <xf numFmtId="0" fontId="7" fillId="0" borderId="0" xfId="5" applyFill="1"/>
    <xf numFmtId="39" fontId="3" fillId="0" borderId="4" xfId="1" applyNumberFormat="1" applyFont="1" applyFill="1" applyBorder="1" applyAlignment="1">
      <alignment vertical="center"/>
    </xf>
    <xf numFmtId="39" fontId="3" fillId="0" borderId="3" xfId="1" applyNumberFormat="1" applyFont="1" applyFill="1" applyBorder="1" applyAlignment="1">
      <alignment vertical="center"/>
    </xf>
    <xf numFmtId="43" fontId="10" fillId="0" borderId="3" xfId="1" applyFont="1" applyFill="1" applyBorder="1" applyAlignment="1">
      <alignment vertical="center" wrapText="1"/>
    </xf>
    <xf numFmtId="43" fontId="10" fillId="0" borderId="0" xfId="1" applyFont="1"/>
    <xf numFmtId="166" fontId="3" fillId="0" borderId="3" xfId="5" applyNumberFormat="1" applyFont="1" applyFill="1" applyBorder="1" applyAlignment="1">
      <alignment horizontal="left" vertical="center" wrapText="1"/>
    </xf>
    <xf numFmtId="49" fontId="3" fillId="0" borderId="3" xfId="5" applyNumberFormat="1" applyFont="1" applyBorder="1" applyAlignment="1">
      <alignment horizontal="center"/>
    </xf>
    <xf numFmtId="49" fontId="3" fillId="0" borderId="3" xfId="5" applyNumberFormat="1" applyFont="1" applyBorder="1" applyAlignment="1">
      <alignment horizontal="left"/>
    </xf>
    <xf numFmtId="39" fontId="3" fillId="0" borderId="3" xfId="5" applyNumberFormat="1" applyFont="1" applyBorder="1" applyAlignment="1">
      <alignment horizontal="right"/>
    </xf>
    <xf numFmtId="43" fontId="13" fillId="0" borderId="3" xfId="1" applyFont="1" applyBorder="1" applyAlignment="1">
      <alignment vertical="center"/>
    </xf>
    <xf numFmtId="43" fontId="3" fillId="0" borderId="0" xfId="1" applyFont="1"/>
    <xf numFmtId="43" fontId="3" fillId="2" borderId="0" xfId="1" applyFont="1" applyFill="1"/>
    <xf numFmtId="43" fontId="7" fillId="0" borderId="0" xfId="1" applyFont="1"/>
    <xf numFmtId="43" fontId="3" fillId="0" borderId="0" xfId="5" applyNumberFormat="1" applyFont="1"/>
    <xf numFmtId="43" fontId="3" fillId="3" borderId="0" xfId="5" applyNumberFormat="1" applyFont="1" applyFill="1"/>
    <xf numFmtId="43" fontId="7" fillId="0" borderId="0" xfId="5" applyNumberFormat="1"/>
    <xf numFmtId="0" fontId="16" fillId="0" borderId="0" xfId="0" applyFont="1"/>
    <xf numFmtId="0" fontId="4" fillId="0" borderId="0" xfId="2" applyFont="1" applyFill="1" applyBorder="1" applyAlignment="1">
      <alignment horizontal="right"/>
    </xf>
    <xf numFmtId="0" fontId="3" fillId="0" borderId="0" xfId="5" applyFont="1" applyBorder="1"/>
    <xf numFmtId="0" fontId="7" fillId="0" borderId="0" xfId="5" applyBorder="1"/>
    <xf numFmtId="0" fontId="3" fillId="0" borderId="0" xfId="3" applyFont="1" applyFill="1" applyBorder="1" applyAlignment="1">
      <alignment horizontal="right"/>
    </xf>
    <xf numFmtId="0" fontId="3" fillId="0" borderId="0" xfId="2" applyFont="1" applyFill="1" applyBorder="1" applyAlignment="1">
      <alignment horizontal="right"/>
    </xf>
    <xf numFmtId="0" fontId="3" fillId="0" borderId="0" xfId="5" applyFont="1" applyBorder="1" applyAlignment="1">
      <alignment horizontal="right"/>
    </xf>
    <xf numFmtId="0" fontId="7" fillId="0" borderId="0" xfId="5" applyBorder="1" applyAlignment="1">
      <alignment vertical="center"/>
    </xf>
    <xf numFmtId="0" fontId="7" fillId="2" borderId="0" xfId="5" applyFill="1" applyAlignment="1">
      <alignment vertical="center" wrapText="1"/>
    </xf>
    <xf numFmtId="0" fontId="7" fillId="4" borderId="0" xfId="5" applyFill="1" applyAlignment="1">
      <alignment vertical="center" wrapText="1"/>
    </xf>
    <xf numFmtId="0" fontId="7" fillId="4" borderId="0" xfId="5" applyFill="1"/>
    <xf numFmtId="0" fontId="16" fillId="0" borderId="0" xfId="0" applyFont="1" applyAlignment="1">
      <alignment horizontal="center" vertical="center"/>
    </xf>
    <xf numFmtId="167" fontId="7" fillId="0" borderId="0" xfId="5" applyNumberFormat="1" applyAlignment="1">
      <alignment vertical="center"/>
    </xf>
    <xf numFmtId="0" fontId="16" fillId="0" borderId="3" xfId="0" applyFont="1" applyBorder="1" applyAlignment="1">
      <alignment horizontal="center" vertical="center"/>
    </xf>
    <xf numFmtId="43" fontId="18" fillId="0" borderId="0" xfId="1" applyFont="1" applyAlignment="1">
      <alignment vertical="center"/>
    </xf>
    <xf numFmtId="43" fontId="18" fillId="0" borderId="0" xfId="1" applyFont="1"/>
    <xf numFmtId="39" fontId="3" fillId="0" borderId="4" xfId="5" applyNumberFormat="1" applyFont="1" applyBorder="1" applyAlignment="1">
      <alignment horizontal="right" vertical="center" wrapText="1"/>
    </xf>
    <xf numFmtId="43" fontId="10" fillId="0" borderId="3" xfId="1" applyFont="1" applyBorder="1"/>
    <xf numFmtId="0" fontId="7" fillId="0" borderId="3" xfId="5" applyBorder="1"/>
    <xf numFmtId="39" fontId="3" fillId="0" borderId="4" xfId="1" applyNumberFormat="1" applyFont="1" applyBorder="1" applyAlignment="1">
      <alignment vertical="center" wrapText="1"/>
    </xf>
    <xf numFmtId="43" fontId="18" fillId="0" borderId="0" xfId="1" applyFont="1" applyFill="1"/>
    <xf numFmtId="39" fontId="3" fillId="0" borderId="4" xfId="1" applyNumberFormat="1" applyFont="1" applyFill="1" applyBorder="1" applyAlignment="1">
      <alignment vertical="center" wrapText="1"/>
    </xf>
    <xf numFmtId="49" fontId="3" fillId="0" borderId="5" xfId="5" applyNumberFormat="1" applyFont="1" applyFill="1" applyBorder="1" applyAlignment="1">
      <alignment horizontal="left" vertical="center" wrapText="1"/>
    </xf>
    <xf numFmtId="49" fontId="3" fillId="0" borderId="5" xfId="5" applyNumberFormat="1" applyFont="1" applyBorder="1" applyAlignment="1">
      <alignment horizontal="center" vertical="center" wrapText="1"/>
    </xf>
    <xf numFmtId="49" fontId="3" fillId="0" borderId="5" xfId="5" applyNumberFormat="1" applyFont="1" applyBorder="1" applyAlignment="1">
      <alignment horizontal="left" vertical="center" wrapText="1"/>
    </xf>
    <xf numFmtId="39" fontId="3" fillId="0" borderId="5" xfId="5" applyNumberFormat="1" applyFont="1" applyFill="1" applyBorder="1" applyAlignment="1">
      <alignment horizontal="right" vertical="center" wrapText="1"/>
    </xf>
    <xf numFmtId="39" fontId="3" fillId="0" borderId="5" xfId="1" applyNumberFormat="1" applyFont="1" applyBorder="1" applyAlignment="1">
      <alignment vertical="center"/>
    </xf>
    <xf numFmtId="43" fontId="10" fillId="0" borderId="3" xfId="1" applyFont="1" applyBorder="1" applyAlignment="1">
      <alignment vertical="center"/>
    </xf>
    <xf numFmtId="39" fontId="10" fillId="0" borderId="3" xfId="5" applyNumberFormat="1" applyFont="1" applyFill="1" applyBorder="1" applyAlignment="1">
      <alignment horizontal="right" vertical="center" wrapText="1"/>
    </xf>
    <xf numFmtId="0" fontId="4" fillId="0" borderId="0" xfId="5" applyFont="1" applyAlignment="1">
      <alignment horizontal="center"/>
    </xf>
    <xf numFmtId="0" fontId="16" fillId="0" borderId="0" xfId="0" applyNumberFormat="1" applyFont="1" applyAlignment="1">
      <alignment horizontal="center" wrapText="1"/>
    </xf>
    <xf numFmtId="0" fontId="17" fillId="0" borderId="0" xfId="0" applyNumberFormat="1" applyFont="1" applyAlignment="1">
      <alignment horizontal="center" wrapText="1"/>
    </xf>
  </cellXfs>
  <cellStyles count="11">
    <cellStyle name="Обычный" xfId="0" builtinId="0"/>
    <cellStyle name="Обычный 2" xfId="5"/>
    <cellStyle name="Обычный 2 2" xfId="2"/>
    <cellStyle name="Обычный 2 2 2" xfId="3"/>
    <cellStyle name="Обычный 2 3" xfId="6"/>
    <cellStyle name="Обычный 3" xfId="7"/>
    <cellStyle name="Обычный 4" xfId="8"/>
    <cellStyle name="Обычный_Лист1_1" xfId="4"/>
    <cellStyle name="Стиль 1" xfId="9"/>
    <cellStyle name="Финансовый" xfId="1" builtinId="3"/>
    <cellStyle name="Финансовый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Q487"/>
  <sheetViews>
    <sheetView showGridLines="0" tabSelected="1" zoomScaleNormal="100" workbookViewId="0">
      <pane xSplit="8" ySplit="13" topLeftCell="J460" activePane="bottomRight" state="frozen"/>
      <selection pane="topRight" activeCell="I1" sqref="I1"/>
      <selection pane="bottomLeft" activeCell="A12" sqref="A12"/>
      <selection pane="bottomRight" activeCell="K9" sqref="K9"/>
    </sheetView>
  </sheetViews>
  <sheetFormatPr defaultRowHeight="12.75" customHeight="1" outlineLevelRow="7"/>
  <cols>
    <col min="1" max="1" width="6.42578125" style="4" customWidth="1"/>
    <col min="2" max="2" width="43.7109375" style="4" customWidth="1"/>
    <col min="3" max="3" width="8.28515625" style="4" customWidth="1"/>
    <col min="4" max="4" width="3.5703125" style="4" customWidth="1"/>
    <col min="5" max="5" width="8.28515625" style="4" hidden="1" customWidth="1"/>
    <col min="6" max="6" width="3.28515625" style="4" customWidth="1"/>
    <col min="7" max="7" width="11.85546875" style="4" bestFit="1" customWidth="1"/>
    <col min="8" max="8" width="5.42578125" style="4" customWidth="1"/>
    <col min="9" max="9" width="16.7109375" style="4" hidden="1" customWidth="1"/>
    <col min="10" max="11" width="16.5703125" style="4" bestFit="1" customWidth="1"/>
    <col min="12" max="15" width="16.5703125" style="7" hidden="1" customWidth="1"/>
    <col min="16" max="17" width="14.28515625" style="8" hidden="1" customWidth="1"/>
    <col min="18" max="256" width="9.140625" style="7"/>
    <col min="257" max="263" width="8.28515625" style="7" customWidth="1"/>
    <col min="264" max="264" width="30.7109375" style="7" customWidth="1"/>
    <col min="265" max="267" width="15.42578125" style="7" customWidth="1"/>
    <col min="268" max="512" width="9.140625" style="7"/>
    <col min="513" max="519" width="8.28515625" style="7" customWidth="1"/>
    <col min="520" max="520" width="30.7109375" style="7" customWidth="1"/>
    <col min="521" max="523" width="15.42578125" style="7" customWidth="1"/>
    <col min="524" max="768" width="9.140625" style="7"/>
    <col min="769" max="775" width="8.28515625" style="7" customWidth="1"/>
    <col min="776" max="776" width="30.7109375" style="7" customWidth="1"/>
    <col min="777" max="779" width="15.42578125" style="7" customWidth="1"/>
    <col min="780" max="1024" width="9.140625" style="7"/>
    <col min="1025" max="1031" width="8.28515625" style="7" customWidth="1"/>
    <col min="1032" max="1032" width="30.7109375" style="7" customWidth="1"/>
    <col min="1033" max="1035" width="15.42578125" style="7" customWidth="1"/>
    <col min="1036" max="1280" width="9.140625" style="7"/>
    <col min="1281" max="1287" width="8.28515625" style="7" customWidth="1"/>
    <col min="1288" max="1288" width="30.7109375" style="7" customWidth="1"/>
    <col min="1289" max="1291" width="15.42578125" style="7" customWidth="1"/>
    <col min="1292" max="1536" width="9.140625" style="7"/>
    <col min="1537" max="1543" width="8.28515625" style="7" customWidth="1"/>
    <col min="1544" max="1544" width="30.7109375" style="7" customWidth="1"/>
    <col min="1545" max="1547" width="15.42578125" style="7" customWidth="1"/>
    <col min="1548" max="1792" width="9.140625" style="7"/>
    <col min="1793" max="1799" width="8.28515625" style="7" customWidth="1"/>
    <col min="1800" max="1800" width="30.7109375" style="7" customWidth="1"/>
    <col min="1801" max="1803" width="15.42578125" style="7" customWidth="1"/>
    <col min="1804" max="2048" width="9.140625" style="7"/>
    <col min="2049" max="2055" width="8.28515625" style="7" customWidth="1"/>
    <col min="2056" max="2056" width="30.7109375" style="7" customWidth="1"/>
    <col min="2057" max="2059" width="15.42578125" style="7" customWidth="1"/>
    <col min="2060" max="2304" width="9.140625" style="7"/>
    <col min="2305" max="2311" width="8.28515625" style="7" customWidth="1"/>
    <col min="2312" max="2312" width="30.7109375" style="7" customWidth="1"/>
    <col min="2313" max="2315" width="15.42578125" style="7" customWidth="1"/>
    <col min="2316" max="2560" width="9.140625" style="7"/>
    <col min="2561" max="2567" width="8.28515625" style="7" customWidth="1"/>
    <col min="2568" max="2568" width="30.7109375" style="7" customWidth="1"/>
    <col min="2569" max="2571" width="15.42578125" style="7" customWidth="1"/>
    <col min="2572" max="2816" width="9.140625" style="7"/>
    <col min="2817" max="2823" width="8.28515625" style="7" customWidth="1"/>
    <col min="2824" max="2824" width="30.7109375" style="7" customWidth="1"/>
    <col min="2825" max="2827" width="15.42578125" style="7" customWidth="1"/>
    <col min="2828" max="3072" width="9.140625" style="7"/>
    <col min="3073" max="3079" width="8.28515625" style="7" customWidth="1"/>
    <col min="3080" max="3080" width="30.7109375" style="7" customWidth="1"/>
    <col min="3081" max="3083" width="15.42578125" style="7" customWidth="1"/>
    <col min="3084" max="3328" width="9.140625" style="7"/>
    <col min="3329" max="3335" width="8.28515625" style="7" customWidth="1"/>
    <col min="3336" max="3336" width="30.7109375" style="7" customWidth="1"/>
    <col min="3337" max="3339" width="15.42578125" style="7" customWidth="1"/>
    <col min="3340" max="3584" width="9.140625" style="7"/>
    <col min="3585" max="3591" width="8.28515625" style="7" customWidth="1"/>
    <col min="3592" max="3592" width="30.7109375" style="7" customWidth="1"/>
    <col min="3593" max="3595" width="15.42578125" style="7" customWidth="1"/>
    <col min="3596" max="3840" width="9.140625" style="7"/>
    <col min="3841" max="3847" width="8.28515625" style="7" customWidth="1"/>
    <col min="3848" max="3848" width="30.7109375" style="7" customWidth="1"/>
    <col min="3849" max="3851" width="15.42578125" style="7" customWidth="1"/>
    <col min="3852" max="4096" width="9.140625" style="7"/>
    <col min="4097" max="4103" width="8.28515625" style="7" customWidth="1"/>
    <col min="4104" max="4104" width="30.7109375" style="7" customWidth="1"/>
    <col min="4105" max="4107" width="15.42578125" style="7" customWidth="1"/>
    <col min="4108" max="4352" width="9.140625" style="7"/>
    <col min="4353" max="4359" width="8.28515625" style="7" customWidth="1"/>
    <col min="4360" max="4360" width="30.7109375" style="7" customWidth="1"/>
    <col min="4361" max="4363" width="15.42578125" style="7" customWidth="1"/>
    <col min="4364" max="4608" width="9.140625" style="7"/>
    <col min="4609" max="4615" width="8.28515625" style="7" customWidth="1"/>
    <col min="4616" max="4616" width="30.7109375" style="7" customWidth="1"/>
    <col min="4617" max="4619" width="15.42578125" style="7" customWidth="1"/>
    <col min="4620" max="4864" width="9.140625" style="7"/>
    <col min="4865" max="4871" width="8.28515625" style="7" customWidth="1"/>
    <col min="4872" max="4872" width="30.7109375" style="7" customWidth="1"/>
    <col min="4873" max="4875" width="15.42578125" style="7" customWidth="1"/>
    <col min="4876" max="5120" width="9.140625" style="7"/>
    <col min="5121" max="5127" width="8.28515625" style="7" customWidth="1"/>
    <col min="5128" max="5128" width="30.7109375" style="7" customWidth="1"/>
    <col min="5129" max="5131" width="15.42578125" style="7" customWidth="1"/>
    <col min="5132" max="5376" width="9.140625" style="7"/>
    <col min="5377" max="5383" width="8.28515625" style="7" customWidth="1"/>
    <col min="5384" max="5384" width="30.7109375" style="7" customWidth="1"/>
    <col min="5385" max="5387" width="15.42578125" style="7" customWidth="1"/>
    <col min="5388" max="5632" width="9.140625" style="7"/>
    <col min="5633" max="5639" width="8.28515625" style="7" customWidth="1"/>
    <col min="5640" max="5640" width="30.7109375" style="7" customWidth="1"/>
    <col min="5641" max="5643" width="15.42578125" style="7" customWidth="1"/>
    <col min="5644" max="5888" width="9.140625" style="7"/>
    <col min="5889" max="5895" width="8.28515625" style="7" customWidth="1"/>
    <col min="5896" max="5896" width="30.7109375" style="7" customWidth="1"/>
    <col min="5897" max="5899" width="15.42578125" style="7" customWidth="1"/>
    <col min="5900" max="6144" width="9.140625" style="7"/>
    <col min="6145" max="6151" width="8.28515625" style="7" customWidth="1"/>
    <col min="6152" max="6152" width="30.7109375" style="7" customWidth="1"/>
    <col min="6153" max="6155" width="15.42578125" style="7" customWidth="1"/>
    <col min="6156" max="6400" width="9.140625" style="7"/>
    <col min="6401" max="6407" width="8.28515625" style="7" customWidth="1"/>
    <col min="6408" max="6408" width="30.7109375" style="7" customWidth="1"/>
    <col min="6409" max="6411" width="15.42578125" style="7" customWidth="1"/>
    <col min="6412" max="6656" width="9.140625" style="7"/>
    <col min="6657" max="6663" width="8.28515625" style="7" customWidth="1"/>
    <col min="6664" max="6664" width="30.7109375" style="7" customWidth="1"/>
    <col min="6665" max="6667" width="15.42578125" style="7" customWidth="1"/>
    <col min="6668" max="6912" width="9.140625" style="7"/>
    <col min="6913" max="6919" width="8.28515625" style="7" customWidth="1"/>
    <col min="6920" max="6920" width="30.7109375" style="7" customWidth="1"/>
    <col min="6921" max="6923" width="15.42578125" style="7" customWidth="1"/>
    <col min="6924" max="7168" width="9.140625" style="7"/>
    <col min="7169" max="7175" width="8.28515625" style="7" customWidth="1"/>
    <col min="7176" max="7176" width="30.7109375" style="7" customWidth="1"/>
    <col min="7177" max="7179" width="15.42578125" style="7" customWidth="1"/>
    <col min="7180" max="7424" width="9.140625" style="7"/>
    <col min="7425" max="7431" width="8.28515625" style="7" customWidth="1"/>
    <col min="7432" max="7432" width="30.7109375" style="7" customWidth="1"/>
    <col min="7433" max="7435" width="15.42578125" style="7" customWidth="1"/>
    <col min="7436" max="7680" width="9.140625" style="7"/>
    <col min="7681" max="7687" width="8.28515625" style="7" customWidth="1"/>
    <col min="7688" max="7688" width="30.7109375" style="7" customWidth="1"/>
    <col min="7689" max="7691" width="15.42578125" style="7" customWidth="1"/>
    <col min="7692" max="7936" width="9.140625" style="7"/>
    <col min="7937" max="7943" width="8.28515625" style="7" customWidth="1"/>
    <col min="7944" max="7944" width="30.7109375" style="7" customWidth="1"/>
    <col min="7945" max="7947" width="15.42578125" style="7" customWidth="1"/>
    <col min="7948" max="8192" width="9.140625" style="7"/>
    <col min="8193" max="8199" width="8.28515625" style="7" customWidth="1"/>
    <col min="8200" max="8200" width="30.7109375" style="7" customWidth="1"/>
    <col min="8201" max="8203" width="15.42578125" style="7" customWidth="1"/>
    <col min="8204" max="8448" width="9.140625" style="7"/>
    <col min="8449" max="8455" width="8.28515625" style="7" customWidth="1"/>
    <col min="8456" max="8456" width="30.7109375" style="7" customWidth="1"/>
    <col min="8457" max="8459" width="15.42578125" style="7" customWidth="1"/>
    <col min="8460" max="8704" width="9.140625" style="7"/>
    <col min="8705" max="8711" width="8.28515625" style="7" customWidth="1"/>
    <col min="8712" max="8712" width="30.7109375" style="7" customWidth="1"/>
    <col min="8713" max="8715" width="15.42578125" style="7" customWidth="1"/>
    <col min="8716" max="8960" width="9.140625" style="7"/>
    <col min="8961" max="8967" width="8.28515625" style="7" customWidth="1"/>
    <col min="8968" max="8968" width="30.7109375" style="7" customWidth="1"/>
    <col min="8969" max="8971" width="15.42578125" style="7" customWidth="1"/>
    <col min="8972" max="9216" width="9.140625" style="7"/>
    <col min="9217" max="9223" width="8.28515625" style="7" customWidth="1"/>
    <col min="9224" max="9224" width="30.7109375" style="7" customWidth="1"/>
    <col min="9225" max="9227" width="15.42578125" style="7" customWidth="1"/>
    <col min="9228" max="9472" width="9.140625" style="7"/>
    <col min="9473" max="9479" width="8.28515625" style="7" customWidth="1"/>
    <col min="9480" max="9480" width="30.7109375" style="7" customWidth="1"/>
    <col min="9481" max="9483" width="15.42578125" style="7" customWidth="1"/>
    <col min="9484" max="9728" width="9.140625" style="7"/>
    <col min="9729" max="9735" width="8.28515625" style="7" customWidth="1"/>
    <col min="9736" max="9736" width="30.7109375" style="7" customWidth="1"/>
    <col min="9737" max="9739" width="15.42578125" style="7" customWidth="1"/>
    <col min="9740" max="9984" width="9.140625" style="7"/>
    <col min="9985" max="9991" width="8.28515625" style="7" customWidth="1"/>
    <col min="9992" max="9992" width="30.7109375" style="7" customWidth="1"/>
    <col min="9993" max="9995" width="15.42578125" style="7" customWidth="1"/>
    <col min="9996" max="10240" width="9.140625" style="7"/>
    <col min="10241" max="10247" width="8.28515625" style="7" customWidth="1"/>
    <col min="10248" max="10248" width="30.7109375" style="7" customWidth="1"/>
    <col min="10249" max="10251" width="15.42578125" style="7" customWidth="1"/>
    <col min="10252" max="10496" width="9.140625" style="7"/>
    <col min="10497" max="10503" width="8.28515625" style="7" customWidth="1"/>
    <col min="10504" max="10504" width="30.7109375" style="7" customWidth="1"/>
    <col min="10505" max="10507" width="15.42578125" style="7" customWidth="1"/>
    <col min="10508" max="10752" width="9.140625" style="7"/>
    <col min="10753" max="10759" width="8.28515625" style="7" customWidth="1"/>
    <col min="10760" max="10760" width="30.7109375" style="7" customWidth="1"/>
    <col min="10761" max="10763" width="15.42578125" style="7" customWidth="1"/>
    <col min="10764" max="11008" width="9.140625" style="7"/>
    <col min="11009" max="11015" width="8.28515625" style="7" customWidth="1"/>
    <col min="11016" max="11016" width="30.7109375" style="7" customWidth="1"/>
    <col min="11017" max="11019" width="15.42578125" style="7" customWidth="1"/>
    <col min="11020" max="11264" width="9.140625" style="7"/>
    <col min="11265" max="11271" width="8.28515625" style="7" customWidth="1"/>
    <col min="11272" max="11272" width="30.7109375" style="7" customWidth="1"/>
    <col min="11273" max="11275" width="15.42578125" style="7" customWidth="1"/>
    <col min="11276" max="11520" width="9.140625" style="7"/>
    <col min="11521" max="11527" width="8.28515625" style="7" customWidth="1"/>
    <col min="11528" max="11528" width="30.7109375" style="7" customWidth="1"/>
    <col min="11529" max="11531" width="15.42578125" style="7" customWidth="1"/>
    <col min="11532" max="11776" width="9.140625" style="7"/>
    <col min="11777" max="11783" width="8.28515625" style="7" customWidth="1"/>
    <col min="11784" max="11784" width="30.7109375" style="7" customWidth="1"/>
    <col min="11785" max="11787" width="15.42578125" style="7" customWidth="1"/>
    <col min="11788" max="12032" width="9.140625" style="7"/>
    <col min="12033" max="12039" width="8.28515625" style="7" customWidth="1"/>
    <col min="12040" max="12040" width="30.7109375" style="7" customWidth="1"/>
    <col min="12041" max="12043" width="15.42578125" style="7" customWidth="1"/>
    <col min="12044" max="12288" width="9.140625" style="7"/>
    <col min="12289" max="12295" width="8.28515625" style="7" customWidth="1"/>
    <col min="12296" max="12296" width="30.7109375" style="7" customWidth="1"/>
    <col min="12297" max="12299" width="15.42578125" style="7" customWidth="1"/>
    <col min="12300" max="12544" width="9.140625" style="7"/>
    <col min="12545" max="12551" width="8.28515625" style="7" customWidth="1"/>
    <col min="12552" max="12552" width="30.7109375" style="7" customWidth="1"/>
    <col min="12553" max="12555" width="15.42578125" style="7" customWidth="1"/>
    <col min="12556" max="12800" width="9.140625" style="7"/>
    <col min="12801" max="12807" width="8.28515625" style="7" customWidth="1"/>
    <col min="12808" max="12808" width="30.7109375" style="7" customWidth="1"/>
    <col min="12809" max="12811" width="15.42578125" style="7" customWidth="1"/>
    <col min="12812" max="13056" width="9.140625" style="7"/>
    <col min="13057" max="13063" width="8.28515625" style="7" customWidth="1"/>
    <col min="13064" max="13064" width="30.7109375" style="7" customWidth="1"/>
    <col min="13065" max="13067" width="15.42578125" style="7" customWidth="1"/>
    <col min="13068" max="13312" width="9.140625" style="7"/>
    <col min="13313" max="13319" width="8.28515625" style="7" customWidth="1"/>
    <col min="13320" max="13320" width="30.7109375" style="7" customWidth="1"/>
    <col min="13321" max="13323" width="15.42578125" style="7" customWidth="1"/>
    <col min="13324" max="13568" width="9.140625" style="7"/>
    <col min="13569" max="13575" width="8.28515625" style="7" customWidth="1"/>
    <col min="13576" max="13576" width="30.7109375" style="7" customWidth="1"/>
    <col min="13577" max="13579" width="15.42578125" style="7" customWidth="1"/>
    <col min="13580" max="13824" width="9.140625" style="7"/>
    <col min="13825" max="13831" width="8.28515625" style="7" customWidth="1"/>
    <col min="13832" max="13832" width="30.7109375" style="7" customWidth="1"/>
    <col min="13833" max="13835" width="15.42578125" style="7" customWidth="1"/>
    <col min="13836" max="14080" width="9.140625" style="7"/>
    <col min="14081" max="14087" width="8.28515625" style="7" customWidth="1"/>
    <col min="14088" max="14088" width="30.7109375" style="7" customWidth="1"/>
    <col min="14089" max="14091" width="15.42578125" style="7" customWidth="1"/>
    <col min="14092" max="14336" width="9.140625" style="7"/>
    <col min="14337" max="14343" width="8.28515625" style="7" customWidth="1"/>
    <col min="14344" max="14344" width="30.7109375" style="7" customWidth="1"/>
    <col min="14345" max="14347" width="15.42578125" style="7" customWidth="1"/>
    <col min="14348" max="14592" width="9.140625" style="7"/>
    <col min="14593" max="14599" width="8.28515625" style="7" customWidth="1"/>
    <col min="14600" max="14600" width="30.7109375" style="7" customWidth="1"/>
    <col min="14601" max="14603" width="15.42578125" style="7" customWidth="1"/>
    <col min="14604" max="14848" width="9.140625" style="7"/>
    <col min="14849" max="14855" width="8.28515625" style="7" customWidth="1"/>
    <col min="14856" max="14856" width="30.7109375" style="7" customWidth="1"/>
    <col min="14857" max="14859" width="15.42578125" style="7" customWidth="1"/>
    <col min="14860" max="15104" width="9.140625" style="7"/>
    <col min="15105" max="15111" width="8.28515625" style="7" customWidth="1"/>
    <col min="15112" max="15112" width="30.7109375" style="7" customWidth="1"/>
    <col min="15113" max="15115" width="15.42578125" style="7" customWidth="1"/>
    <col min="15116" max="15360" width="9.140625" style="7"/>
    <col min="15361" max="15367" width="8.28515625" style="7" customWidth="1"/>
    <col min="15368" max="15368" width="30.7109375" style="7" customWidth="1"/>
    <col min="15369" max="15371" width="15.42578125" style="7" customWidth="1"/>
    <col min="15372" max="15616" width="9.140625" style="7"/>
    <col min="15617" max="15623" width="8.28515625" style="7" customWidth="1"/>
    <col min="15624" max="15624" width="30.7109375" style="7" customWidth="1"/>
    <col min="15625" max="15627" width="15.42578125" style="7" customWidth="1"/>
    <col min="15628" max="15872" width="9.140625" style="7"/>
    <col min="15873" max="15879" width="8.28515625" style="7" customWidth="1"/>
    <col min="15880" max="15880" width="30.7109375" style="7" customWidth="1"/>
    <col min="15881" max="15883" width="15.42578125" style="7" customWidth="1"/>
    <col min="15884" max="16128" width="9.140625" style="7"/>
    <col min="16129" max="16135" width="8.28515625" style="7" customWidth="1"/>
    <col min="16136" max="16136" width="30.7109375" style="7" customWidth="1"/>
    <col min="16137" max="16139" width="15.42578125" style="7" customWidth="1"/>
    <col min="16140" max="16384" width="9.140625" style="7"/>
  </cols>
  <sheetData>
    <row r="1" spans="1:17" ht="12.75" customHeight="1">
      <c r="K1" s="1" t="s">
        <v>139</v>
      </c>
    </row>
    <row r="2" spans="1:17" ht="12.75" customHeight="1">
      <c r="K2" s="2" t="s">
        <v>0</v>
      </c>
    </row>
    <row r="3" spans="1:17" ht="12.75" customHeight="1">
      <c r="K3" s="10" t="s">
        <v>906</v>
      </c>
    </row>
    <row r="5" spans="1:17" ht="12.75" customHeight="1">
      <c r="I5" s="5" t="s">
        <v>139</v>
      </c>
      <c r="K5" s="1" t="s">
        <v>140</v>
      </c>
      <c r="L5" s="6"/>
      <c r="M5" s="6"/>
    </row>
    <row r="6" spans="1:17" ht="12.75" customHeight="1">
      <c r="I6" s="2" t="s">
        <v>141</v>
      </c>
      <c r="K6" s="2" t="s">
        <v>0</v>
      </c>
      <c r="L6" s="9"/>
      <c r="M6" s="9"/>
    </row>
    <row r="7" spans="1:17" ht="12.75" customHeight="1">
      <c r="I7" s="5"/>
      <c r="K7" s="10" t="s">
        <v>1</v>
      </c>
    </row>
    <row r="8" spans="1:17" ht="15">
      <c r="A8" s="13"/>
      <c r="B8" s="14"/>
      <c r="C8" s="14"/>
      <c r="D8" s="14"/>
      <c r="E8" s="14"/>
      <c r="F8" s="14"/>
      <c r="G8" s="14"/>
      <c r="H8" s="14"/>
      <c r="I8" s="3"/>
    </row>
    <row r="9" spans="1:17" ht="15">
      <c r="A9" s="88" t="s">
        <v>142</v>
      </c>
      <c r="B9" s="88"/>
      <c r="C9" s="88"/>
      <c r="D9" s="88"/>
      <c r="E9" s="88"/>
      <c r="F9" s="88"/>
      <c r="G9" s="88"/>
      <c r="H9" s="88"/>
      <c r="I9" s="88"/>
    </row>
    <row r="10" spans="1:17" ht="15">
      <c r="A10" s="12"/>
      <c r="B10" s="12"/>
      <c r="C10" s="12"/>
      <c r="D10" s="12"/>
      <c r="E10" s="12"/>
      <c r="F10" s="12"/>
      <c r="G10" s="12"/>
      <c r="H10" s="12"/>
    </row>
    <row r="11" spans="1:17" ht="15">
      <c r="A11" s="12" t="s">
        <v>143</v>
      </c>
      <c r="B11" s="15"/>
      <c r="C11" s="15"/>
      <c r="D11" s="15"/>
      <c r="E11" s="15"/>
      <c r="F11" s="15"/>
      <c r="G11" s="15"/>
      <c r="H11" s="15"/>
    </row>
    <row r="12" spans="1:17" ht="55.5" customHeight="1">
      <c r="A12" s="16" t="s">
        <v>3</v>
      </c>
      <c r="B12" s="16" t="s">
        <v>144</v>
      </c>
      <c r="C12" s="17" t="s">
        <v>145</v>
      </c>
      <c r="D12" s="17" t="s">
        <v>146</v>
      </c>
      <c r="E12" s="17" t="s">
        <v>147</v>
      </c>
      <c r="F12" s="17" t="s">
        <v>148</v>
      </c>
      <c r="G12" s="16" t="s">
        <v>149</v>
      </c>
      <c r="H12" s="17" t="s">
        <v>150</v>
      </c>
      <c r="I12" s="16" t="s">
        <v>151</v>
      </c>
      <c r="J12" s="16" t="s">
        <v>152</v>
      </c>
      <c r="K12" s="16" t="s">
        <v>153</v>
      </c>
      <c r="L12" s="18"/>
      <c r="M12" s="18"/>
    </row>
    <row r="13" spans="1:17" ht="30">
      <c r="A13" s="19" t="s">
        <v>4</v>
      </c>
      <c r="B13" s="20" t="s">
        <v>154</v>
      </c>
      <c r="C13" s="19" t="s">
        <v>155</v>
      </c>
      <c r="D13" s="20" t="s">
        <v>156</v>
      </c>
      <c r="E13" s="19" t="s">
        <v>156</v>
      </c>
      <c r="F13" s="20" t="s">
        <v>156</v>
      </c>
      <c r="G13" s="19" t="s">
        <v>156</v>
      </c>
      <c r="H13" s="19" t="s">
        <v>156</v>
      </c>
      <c r="I13" s="21" t="e">
        <f>I14+I87+I94+I125+I132+I168+I204+I217</f>
        <v>#REF!</v>
      </c>
      <c r="J13" s="21">
        <f>J14+J87+J94+J125+J132+J168+J204+J217</f>
        <v>101916900</v>
      </c>
      <c r="K13" s="21">
        <f>K14+K87+K94+K125+K132+K168+K204+K217</f>
        <v>101906600</v>
      </c>
      <c r="L13" s="22">
        <f t="shared" ref="L13:Q13" si="0">SUM(L14:L232)</f>
        <v>99428100</v>
      </c>
      <c r="M13" s="22">
        <f t="shared" si="0"/>
        <v>0</v>
      </c>
      <c r="N13" s="22">
        <f t="shared" si="0"/>
        <v>0</v>
      </c>
      <c r="O13" s="23">
        <f t="shared" si="0"/>
        <v>3262700</v>
      </c>
      <c r="P13" s="23">
        <f t="shared" si="0"/>
        <v>3261300</v>
      </c>
      <c r="Q13" s="23">
        <f t="shared" si="0"/>
        <v>3245000</v>
      </c>
    </row>
    <row r="14" spans="1:17" ht="15" outlineLevel="1">
      <c r="A14" s="24" t="s">
        <v>7</v>
      </c>
      <c r="B14" s="25" t="s">
        <v>5</v>
      </c>
      <c r="C14" s="24" t="s">
        <v>155</v>
      </c>
      <c r="D14" s="25" t="s">
        <v>157</v>
      </c>
      <c r="E14" s="24" t="s">
        <v>156</v>
      </c>
      <c r="F14" s="25"/>
      <c r="G14" s="24" t="s">
        <v>156</v>
      </c>
      <c r="H14" s="24" t="s">
        <v>156</v>
      </c>
      <c r="I14" s="26" t="e">
        <f>I15+I21+#REF!+I44+I50</f>
        <v>#REF!</v>
      </c>
      <c r="J14" s="27">
        <f>J15+J21+J44+J50</f>
        <v>26754000</v>
      </c>
      <c r="K14" s="27">
        <f>K15+K21+K44+K50</f>
        <v>26754000</v>
      </c>
      <c r="L14" s="22"/>
      <c r="M14" s="22"/>
      <c r="N14" s="8"/>
      <c r="O14" s="28"/>
    </row>
    <row r="15" spans="1:17" ht="45" outlineLevel="1">
      <c r="A15" s="24" t="s">
        <v>10</v>
      </c>
      <c r="B15" s="25" t="s">
        <v>8</v>
      </c>
      <c r="C15" s="24" t="s">
        <v>155</v>
      </c>
      <c r="D15" s="25" t="s">
        <v>157</v>
      </c>
      <c r="E15" s="24"/>
      <c r="F15" s="25" t="s">
        <v>158</v>
      </c>
      <c r="G15" s="24"/>
      <c r="H15" s="24"/>
      <c r="I15" s="26">
        <f t="shared" ref="I15:K17" si="1">I16</f>
        <v>982800</v>
      </c>
      <c r="J15" s="27">
        <f t="shared" si="1"/>
        <v>982800</v>
      </c>
      <c r="K15" s="27">
        <f t="shared" si="1"/>
        <v>982800</v>
      </c>
      <c r="L15" s="22"/>
      <c r="M15" s="22"/>
      <c r="N15" s="8"/>
      <c r="O15" s="28"/>
    </row>
    <row r="16" spans="1:17" ht="30" outlineLevel="1">
      <c r="A16" s="24" t="s">
        <v>13</v>
      </c>
      <c r="B16" s="25" t="s">
        <v>159</v>
      </c>
      <c r="C16" s="24" t="s">
        <v>155</v>
      </c>
      <c r="D16" s="25" t="s">
        <v>157</v>
      </c>
      <c r="E16" s="24"/>
      <c r="F16" s="25" t="s">
        <v>158</v>
      </c>
      <c r="G16" s="24" t="s">
        <v>160</v>
      </c>
      <c r="H16" s="24"/>
      <c r="I16" s="26">
        <f t="shared" si="1"/>
        <v>982800</v>
      </c>
      <c r="J16" s="27">
        <f t="shared" si="1"/>
        <v>982800</v>
      </c>
      <c r="K16" s="27">
        <f t="shared" si="1"/>
        <v>982800</v>
      </c>
      <c r="L16" s="22"/>
      <c r="M16" s="22"/>
      <c r="N16" s="8"/>
      <c r="O16" s="28"/>
    </row>
    <row r="17" spans="1:17" ht="30" outlineLevel="1">
      <c r="A17" s="24" t="s">
        <v>16</v>
      </c>
      <c r="B17" s="25" t="s">
        <v>161</v>
      </c>
      <c r="C17" s="24" t="s">
        <v>155</v>
      </c>
      <c r="D17" s="25" t="s">
        <v>157</v>
      </c>
      <c r="E17" s="24"/>
      <c r="F17" s="25" t="s">
        <v>158</v>
      </c>
      <c r="G17" s="24" t="s">
        <v>162</v>
      </c>
      <c r="H17" s="24"/>
      <c r="I17" s="26">
        <f t="shared" si="1"/>
        <v>982800</v>
      </c>
      <c r="J17" s="27">
        <f t="shared" si="1"/>
        <v>982800</v>
      </c>
      <c r="K17" s="27">
        <f t="shared" si="1"/>
        <v>982800</v>
      </c>
      <c r="L17" s="22"/>
      <c r="M17" s="22"/>
      <c r="N17" s="8"/>
      <c r="O17" s="28"/>
    </row>
    <row r="18" spans="1:17" ht="45" outlineLevel="1">
      <c r="A18" s="24" t="s">
        <v>17</v>
      </c>
      <c r="B18" s="25" t="s">
        <v>163</v>
      </c>
      <c r="C18" s="24" t="s">
        <v>155</v>
      </c>
      <c r="D18" s="25" t="s">
        <v>157</v>
      </c>
      <c r="E18" s="24"/>
      <c r="F18" s="25" t="s">
        <v>158</v>
      </c>
      <c r="G18" s="24" t="s">
        <v>164</v>
      </c>
      <c r="H18" s="24"/>
      <c r="I18" s="26">
        <f>I20</f>
        <v>982800</v>
      </c>
      <c r="J18" s="27">
        <f>J20</f>
        <v>982800</v>
      </c>
      <c r="K18" s="27">
        <f>K20</f>
        <v>982800</v>
      </c>
      <c r="L18" s="22"/>
      <c r="M18" s="22"/>
      <c r="N18" s="8"/>
      <c r="O18" s="28"/>
    </row>
    <row r="19" spans="1:17" ht="90" outlineLevel="1">
      <c r="A19" s="24" t="s">
        <v>20</v>
      </c>
      <c r="B19" s="25" t="s">
        <v>165</v>
      </c>
      <c r="C19" s="24" t="s">
        <v>155</v>
      </c>
      <c r="D19" s="25" t="s">
        <v>157</v>
      </c>
      <c r="E19" s="24"/>
      <c r="F19" s="25" t="s">
        <v>158</v>
      </c>
      <c r="G19" s="24" t="s">
        <v>164</v>
      </c>
      <c r="H19" s="24" t="s">
        <v>166</v>
      </c>
      <c r="I19" s="26">
        <f>I20</f>
        <v>982800</v>
      </c>
      <c r="J19" s="26">
        <f>J20</f>
        <v>982800</v>
      </c>
      <c r="K19" s="26">
        <f>K20</f>
        <v>982800</v>
      </c>
      <c r="L19" s="22"/>
      <c r="M19" s="22"/>
      <c r="N19" s="8"/>
      <c r="O19" s="28"/>
    </row>
    <row r="20" spans="1:17" s="32" customFormat="1" ht="30" outlineLevel="1">
      <c r="A20" s="24" t="s">
        <v>23</v>
      </c>
      <c r="B20" s="25" t="s">
        <v>167</v>
      </c>
      <c r="C20" s="24" t="s">
        <v>155</v>
      </c>
      <c r="D20" s="25" t="s">
        <v>157</v>
      </c>
      <c r="E20" s="24"/>
      <c r="F20" s="25" t="s">
        <v>158</v>
      </c>
      <c r="G20" s="24" t="s">
        <v>164</v>
      </c>
      <c r="H20" s="24" t="s">
        <v>168</v>
      </c>
      <c r="I20" s="26">
        <f>SUM(L20:O20)</f>
        <v>982800</v>
      </c>
      <c r="J20" s="29">
        <v>982800</v>
      </c>
      <c r="K20" s="30">
        <v>982800</v>
      </c>
      <c r="L20" s="22">
        <v>982800</v>
      </c>
      <c r="M20" s="22"/>
      <c r="N20" s="8"/>
      <c r="O20" s="31"/>
      <c r="P20" s="8"/>
      <c r="Q20" s="8"/>
    </row>
    <row r="21" spans="1:17" ht="75" outlineLevel="2">
      <c r="A21" s="24" t="s">
        <v>26</v>
      </c>
      <c r="B21" s="25" t="s">
        <v>14</v>
      </c>
      <c r="C21" s="24" t="s">
        <v>155</v>
      </c>
      <c r="D21" s="25" t="s">
        <v>157</v>
      </c>
      <c r="E21" s="24" t="s">
        <v>15</v>
      </c>
      <c r="F21" s="25" t="s">
        <v>169</v>
      </c>
      <c r="G21" s="24" t="s">
        <v>156</v>
      </c>
      <c r="H21" s="24" t="s">
        <v>156</v>
      </c>
      <c r="I21" s="26">
        <f t="shared" ref="I21:K22" si="2">I22</f>
        <v>17571200</v>
      </c>
      <c r="J21" s="27">
        <f t="shared" si="2"/>
        <v>17571200</v>
      </c>
      <c r="K21" s="27">
        <f t="shared" si="2"/>
        <v>17571200</v>
      </c>
      <c r="L21" s="22"/>
      <c r="M21" s="22"/>
      <c r="N21" s="8"/>
      <c r="O21" s="28"/>
    </row>
    <row r="22" spans="1:17" ht="30" outlineLevel="4">
      <c r="A22" s="24" t="s">
        <v>29</v>
      </c>
      <c r="B22" s="25" t="s">
        <v>159</v>
      </c>
      <c r="C22" s="24" t="s">
        <v>155</v>
      </c>
      <c r="D22" s="25" t="s">
        <v>157</v>
      </c>
      <c r="E22" s="24" t="s">
        <v>15</v>
      </c>
      <c r="F22" s="25" t="s">
        <v>169</v>
      </c>
      <c r="G22" s="24" t="s">
        <v>160</v>
      </c>
      <c r="H22" s="24" t="s">
        <v>156</v>
      </c>
      <c r="I22" s="26">
        <f t="shared" si="2"/>
        <v>17571200</v>
      </c>
      <c r="J22" s="27">
        <f t="shared" si="2"/>
        <v>17571200</v>
      </c>
      <c r="K22" s="27">
        <f t="shared" si="2"/>
        <v>17571200</v>
      </c>
      <c r="L22" s="22"/>
      <c r="M22" s="22"/>
      <c r="N22" s="8"/>
      <c r="O22" s="28"/>
    </row>
    <row r="23" spans="1:17" ht="30" outlineLevel="5">
      <c r="A23" s="24" t="s">
        <v>33</v>
      </c>
      <c r="B23" s="25" t="s">
        <v>161</v>
      </c>
      <c r="C23" s="24" t="s">
        <v>155</v>
      </c>
      <c r="D23" s="25" t="s">
        <v>157</v>
      </c>
      <c r="E23" s="24" t="s">
        <v>15</v>
      </c>
      <c r="F23" s="25" t="s">
        <v>169</v>
      </c>
      <c r="G23" s="24" t="s">
        <v>162</v>
      </c>
      <c r="H23" s="24" t="s">
        <v>156</v>
      </c>
      <c r="I23" s="26">
        <f>I24+I29+I34+I41</f>
        <v>17571200</v>
      </c>
      <c r="J23" s="27">
        <f>J24+J29+J34+J41</f>
        <v>17571200</v>
      </c>
      <c r="K23" s="27">
        <f>K24+K29+K34+K41</f>
        <v>17571200</v>
      </c>
      <c r="L23" s="22"/>
      <c r="M23" s="22"/>
      <c r="N23" s="8"/>
      <c r="O23" s="28"/>
    </row>
    <row r="24" spans="1:17" ht="135" outlineLevel="6">
      <c r="A24" s="24" t="s">
        <v>32</v>
      </c>
      <c r="B24" s="33" t="s">
        <v>170</v>
      </c>
      <c r="C24" s="24" t="s">
        <v>155</v>
      </c>
      <c r="D24" s="25" t="s">
        <v>157</v>
      </c>
      <c r="E24" s="24" t="s">
        <v>15</v>
      </c>
      <c r="F24" s="25" t="s">
        <v>169</v>
      </c>
      <c r="G24" s="24" t="s">
        <v>171</v>
      </c>
      <c r="H24" s="24" t="s">
        <v>156</v>
      </c>
      <c r="I24" s="26">
        <f>I26+I28</f>
        <v>31100</v>
      </c>
      <c r="J24" s="26">
        <f>J26+J28</f>
        <v>31100</v>
      </c>
      <c r="K24" s="26">
        <f>K26+K28</f>
        <v>31100</v>
      </c>
      <c r="L24" s="34"/>
      <c r="M24" s="34"/>
      <c r="N24" s="8"/>
      <c r="O24" s="28"/>
    </row>
    <row r="25" spans="1:17" ht="90" outlineLevel="6">
      <c r="A25" s="24" t="s">
        <v>41</v>
      </c>
      <c r="B25" s="33" t="s">
        <v>165</v>
      </c>
      <c r="C25" s="24" t="s">
        <v>155</v>
      </c>
      <c r="D25" s="25" t="s">
        <v>157</v>
      </c>
      <c r="E25" s="24" t="s">
        <v>15</v>
      </c>
      <c r="F25" s="25" t="s">
        <v>169</v>
      </c>
      <c r="G25" s="24" t="s">
        <v>171</v>
      </c>
      <c r="H25" s="24" t="s">
        <v>166</v>
      </c>
      <c r="I25" s="26">
        <f>I26</f>
        <v>29364</v>
      </c>
      <c r="J25" s="26">
        <f>J26</f>
        <v>29364</v>
      </c>
      <c r="K25" s="26">
        <f>K26</f>
        <v>29364</v>
      </c>
      <c r="L25" s="34"/>
      <c r="M25" s="34"/>
      <c r="N25" s="8"/>
      <c r="O25" s="28"/>
    </row>
    <row r="26" spans="1:17" ht="30" outlineLevel="7">
      <c r="A26" s="24" t="s">
        <v>45</v>
      </c>
      <c r="B26" s="25" t="s">
        <v>167</v>
      </c>
      <c r="C26" s="24" t="s">
        <v>155</v>
      </c>
      <c r="D26" s="25" t="s">
        <v>157</v>
      </c>
      <c r="E26" s="24" t="s">
        <v>15</v>
      </c>
      <c r="F26" s="25" t="s">
        <v>169</v>
      </c>
      <c r="G26" s="24" t="s">
        <v>171</v>
      </c>
      <c r="H26" s="24" t="s">
        <v>168</v>
      </c>
      <c r="I26" s="26">
        <f>SUM(L26:O26)</f>
        <v>29364</v>
      </c>
      <c r="J26" s="29">
        <v>29364</v>
      </c>
      <c r="K26" s="30">
        <v>29364</v>
      </c>
      <c r="L26" s="22"/>
      <c r="M26" s="22"/>
      <c r="N26" s="8"/>
      <c r="O26" s="31">
        <v>29364</v>
      </c>
    </row>
    <row r="27" spans="1:17" ht="45" outlineLevel="7">
      <c r="A27" s="24" t="s">
        <v>38</v>
      </c>
      <c r="B27" s="25" t="s">
        <v>172</v>
      </c>
      <c r="C27" s="24" t="s">
        <v>155</v>
      </c>
      <c r="D27" s="25" t="s">
        <v>157</v>
      </c>
      <c r="E27" s="24" t="s">
        <v>15</v>
      </c>
      <c r="F27" s="25" t="s">
        <v>169</v>
      </c>
      <c r="G27" s="24" t="s">
        <v>171</v>
      </c>
      <c r="H27" s="24" t="s">
        <v>173</v>
      </c>
      <c r="I27" s="26">
        <f>I28</f>
        <v>1736</v>
      </c>
      <c r="J27" s="26">
        <f>J28</f>
        <v>1736</v>
      </c>
      <c r="K27" s="26">
        <f>K28</f>
        <v>1736</v>
      </c>
      <c r="L27" s="22"/>
      <c r="M27" s="22"/>
      <c r="N27" s="8"/>
      <c r="O27" s="31"/>
    </row>
    <row r="28" spans="1:17" ht="45" outlineLevel="7">
      <c r="A28" s="24" t="s">
        <v>39</v>
      </c>
      <c r="B28" s="25" t="s">
        <v>174</v>
      </c>
      <c r="C28" s="24" t="s">
        <v>155</v>
      </c>
      <c r="D28" s="25" t="s">
        <v>157</v>
      </c>
      <c r="E28" s="24" t="s">
        <v>15</v>
      </c>
      <c r="F28" s="25" t="s">
        <v>169</v>
      </c>
      <c r="G28" s="24" t="s">
        <v>171</v>
      </c>
      <c r="H28" s="24" t="s">
        <v>175</v>
      </c>
      <c r="I28" s="26">
        <f>SUM(L28:O28)</f>
        <v>1736</v>
      </c>
      <c r="J28" s="29">
        <v>1736</v>
      </c>
      <c r="K28" s="30">
        <v>1736</v>
      </c>
      <c r="L28" s="22"/>
      <c r="M28" s="22"/>
      <c r="N28" s="8"/>
      <c r="O28" s="31">
        <v>1736</v>
      </c>
      <c r="P28" s="8">
        <v>31100</v>
      </c>
      <c r="Q28" s="8">
        <v>31100</v>
      </c>
    </row>
    <row r="29" spans="1:17" ht="105" outlineLevel="6">
      <c r="A29" s="24" t="s">
        <v>40</v>
      </c>
      <c r="B29" s="35" t="s">
        <v>176</v>
      </c>
      <c r="C29" s="24" t="s">
        <v>155</v>
      </c>
      <c r="D29" s="25" t="s">
        <v>157</v>
      </c>
      <c r="E29" s="24" t="s">
        <v>15</v>
      </c>
      <c r="F29" s="25" t="s">
        <v>169</v>
      </c>
      <c r="G29" s="24" t="s">
        <v>177</v>
      </c>
      <c r="H29" s="24" t="s">
        <v>156</v>
      </c>
      <c r="I29" s="26">
        <f>I31+I33</f>
        <v>467700</v>
      </c>
      <c r="J29" s="26">
        <f>J31+J33</f>
        <v>467700</v>
      </c>
      <c r="K29" s="26">
        <f>K31+K33</f>
        <v>467700</v>
      </c>
      <c r="L29" s="34"/>
      <c r="M29" s="34"/>
      <c r="N29" s="8"/>
      <c r="O29" s="28"/>
    </row>
    <row r="30" spans="1:17" ht="90" outlineLevel="6">
      <c r="A30" s="24" t="s">
        <v>57</v>
      </c>
      <c r="B30" s="25" t="s">
        <v>165</v>
      </c>
      <c r="C30" s="24" t="s">
        <v>155</v>
      </c>
      <c r="D30" s="25" t="s">
        <v>157</v>
      </c>
      <c r="E30" s="24" t="s">
        <v>15</v>
      </c>
      <c r="F30" s="25" t="s">
        <v>169</v>
      </c>
      <c r="G30" s="24" t="s">
        <v>177</v>
      </c>
      <c r="H30" s="24" t="s">
        <v>166</v>
      </c>
      <c r="I30" s="26">
        <f>I31</f>
        <v>416937</v>
      </c>
      <c r="J30" s="26">
        <f>J31</f>
        <v>416937</v>
      </c>
      <c r="K30" s="26">
        <f>K31</f>
        <v>416937</v>
      </c>
      <c r="L30" s="34"/>
      <c r="M30" s="34"/>
      <c r="N30" s="8"/>
      <c r="O30" s="28"/>
    </row>
    <row r="31" spans="1:17" ht="30" outlineLevel="7">
      <c r="A31" s="24" t="s">
        <v>44</v>
      </c>
      <c r="B31" s="25" t="s">
        <v>167</v>
      </c>
      <c r="C31" s="24" t="s">
        <v>155</v>
      </c>
      <c r="D31" s="25" t="s">
        <v>157</v>
      </c>
      <c r="E31" s="24" t="s">
        <v>15</v>
      </c>
      <c r="F31" s="25" t="s">
        <v>169</v>
      </c>
      <c r="G31" s="24" t="s">
        <v>177</v>
      </c>
      <c r="H31" s="24" t="s">
        <v>168</v>
      </c>
      <c r="I31" s="26">
        <f>SUM(L31:O31)</f>
        <v>416937</v>
      </c>
      <c r="J31" s="29">
        <v>416937</v>
      </c>
      <c r="K31" s="30">
        <v>416937</v>
      </c>
      <c r="L31" s="22"/>
      <c r="M31" s="22"/>
      <c r="N31" s="8"/>
      <c r="O31" s="31">
        <v>416937</v>
      </c>
    </row>
    <row r="32" spans="1:17" ht="45" outlineLevel="7">
      <c r="A32" s="24" t="s">
        <v>62</v>
      </c>
      <c r="B32" s="25" t="s">
        <v>172</v>
      </c>
      <c r="C32" s="24" t="s">
        <v>155</v>
      </c>
      <c r="D32" s="25" t="s">
        <v>157</v>
      </c>
      <c r="E32" s="24" t="s">
        <v>15</v>
      </c>
      <c r="F32" s="25" t="s">
        <v>169</v>
      </c>
      <c r="G32" s="24" t="s">
        <v>177</v>
      </c>
      <c r="H32" s="24" t="s">
        <v>173</v>
      </c>
      <c r="I32" s="26">
        <f>I33</f>
        <v>50763</v>
      </c>
      <c r="J32" s="26">
        <f>J33</f>
        <v>50763</v>
      </c>
      <c r="K32" s="26">
        <f>K33</f>
        <v>50763</v>
      </c>
      <c r="L32" s="22"/>
      <c r="M32" s="22"/>
      <c r="N32" s="8"/>
      <c r="O32" s="31"/>
    </row>
    <row r="33" spans="1:17" ht="45" outlineLevel="7">
      <c r="A33" s="24" t="s">
        <v>48</v>
      </c>
      <c r="B33" s="25" t="s">
        <v>174</v>
      </c>
      <c r="C33" s="24" t="s">
        <v>155</v>
      </c>
      <c r="D33" s="25" t="s">
        <v>157</v>
      </c>
      <c r="E33" s="24" t="s">
        <v>15</v>
      </c>
      <c r="F33" s="25" t="s">
        <v>169</v>
      </c>
      <c r="G33" s="24" t="s">
        <v>177</v>
      </c>
      <c r="H33" s="24" t="s">
        <v>175</v>
      </c>
      <c r="I33" s="26">
        <f>SUM(L33:O33)</f>
        <v>50763</v>
      </c>
      <c r="J33" s="29">
        <v>50763</v>
      </c>
      <c r="K33" s="30">
        <v>50763</v>
      </c>
      <c r="L33" s="22"/>
      <c r="M33" s="22"/>
      <c r="N33" s="8"/>
      <c r="O33" s="31">
        <v>50763</v>
      </c>
      <c r="P33" s="8">
        <v>467700</v>
      </c>
      <c r="Q33" s="8">
        <v>467700</v>
      </c>
    </row>
    <row r="34" spans="1:17" ht="60" outlineLevel="6">
      <c r="A34" s="24" t="s">
        <v>49</v>
      </c>
      <c r="B34" s="25" t="s">
        <v>178</v>
      </c>
      <c r="C34" s="24" t="s">
        <v>155</v>
      </c>
      <c r="D34" s="25" t="s">
        <v>157</v>
      </c>
      <c r="E34" s="24" t="s">
        <v>15</v>
      </c>
      <c r="F34" s="25" t="s">
        <v>169</v>
      </c>
      <c r="G34" s="24" t="s">
        <v>179</v>
      </c>
      <c r="H34" s="24" t="s">
        <v>156</v>
      </c>
      <c r="I34" s="26">
        <f>I36+I38+I40</f>
        <v>14128400</v>
      </c>
      <c r="J34" s="26">
        <f>J36+J38+J40</f>
        <v>14128400</v>
      </c>
      <c r="K34" s="26">
        <f>K36+K38+K40</f>
        <v>14128400</v>
      </c>
      <c r="L34" s="34"/>
      <c r="M34" s="34"/>
      <c r="N34" s="8"/>
      <c r="O34" s="28"/>
    </row>
    <row r="35" spans="1:17" ht="90" outlineLevel="6">
      <c r="A35" s="24" t="s">
        <v>69</v>
      </c>
      <c r="B35" s="25" t="s">
        <v>165</v>
      </c>
      <c r="C35" s="24" t="s">
        <v>155</v>
      </c>
      <c r="D35" s="25" t="s">
        <v>157</v>
      </c>
      <c r="E35" s="24" t="s">
        <v>15</v>
      </c>
      <c r="F35" s="25" t="s">
        <v>169</v>
      </c>
      <c r="G35" s="24" t="s">
        <v>179</v>
      </c>
      <c r="H35" s="24" t="s">
        <v>166</v>
      </c>
      <c r="I35" s="26">
        <f>I36</f>
        <v>10951400</v>
      </c>
      <c r="J35" s="26">
        <f>J36</f>
        <v>10951400</v>
      </c>
      <c r="K35" s="26">
        <f>K36</f>
        <v>10951400</v>
      </c>
      <c r="L35" s="34"/>
      <c r="M35" s="34"/>
      <c r="N35" s="8"/>
      <c r="O35" s="28"/>
    </row>
    <row r="36" spans="1:17" ht="30" outlineLevel="7">
      <c r="A36" s="24" t="s">
        <v>72</v>
      </c>
      <c r="B36" s="25" t="s">
        <v>167</v>
      </c>
      <c r="C36" s="24" t="s">
        <v>155</v>
      </c>
      <c r="D36" s="25" t="s">
        <v>157</v>
      </c>
      <c r="E36" s="24" t="s">
        <v>15</v>
      </c>
      <c r="F36" s="25" t="s">
        <v>169</v>
      </c>
      <c r="G36" s="24" t="s">
        <v>179</v>
      </c>
      <c r="H36" s="24" t="s">
        <v>168</v>
      </c>
      <c r="I36" s="26">
        <f>SUM(L36:O36)</f>
        <v>10951400</v>
      </c>
      <c r="J36" s="29">
        <v>10951400</v>
      </c>
      <c r="K36" s="30">
        <v>10951400</v>
      </c>
      <c r="L36" s="22">
        <v>10951400</v>
      </c>
      <c r="M36" s="22"/>
      <c r="N36" s="8"/>
      <c r="O36" s="31"/>
    </row>
    <row r="37" spans="1:17" ht="45" outlineLevel="7">
      <c r="A37" s="24" t="s">
        <v>54</v>
      </c>
      <c r="B37" s="25" t="s">
        <v>172</v>
      </c>
      <c r="C37" s="24" t="s">
        <v>155</v>
      </c>
      <c r="D37" s="25" t="s">
        <v>157</v>
      </c>
      <c r="E37" s="24" t="s">
        <v>15</v>
      </c>
      <c r="F37" s="25" t="s">
        <v>169</v>
      </c>
      <c r="G37" s="24" t="s">
        <v>179</v>
      </c>
      <c r="H37" s="24" t="s">
        <v>173</v>
      </c>
      <c r="I37" s="26">
        <f>I38</f>
        <v>3145000</v>
      </c>
      <c r="J37" s="26">
        <f>J38</f>
        <v>3145000</v>
      </c>
      <c r="K37" s="26">
        <f>K38</f>
        <v>3145000</v>
      </c>
      <c r="L37" s="22"/>
      <c r="M37" s="22"/>
      <c r="N37" s="8"/>
      <c r="O37" s="31"/>
    </row>
    <row r="38" spans="1:17" ht="45" outlineLevel="7">
      <c r="A38" s="24" t="s">
        <v>80</v>
      </c>
      <c r="B38" s="25" t="s">
        <v>174</v>
      </c>
      <c r="C38" s="24" t="s">
        <v>155</v>
      </c>
      <c r="D38" s="25" t="s">
        <v>157</v>
      </c>
      <c r="E38" s="24" t="s">
        <v>15</v>
      </c>
      <c r="F38" s="25" t="s">
        <v>169</v>
      </c>
      <c r="G38" s="24" t="s">
        <v>179</v>
      </c>
      <c r="H38" s="24" t="s">
        <v>175</v>
      </c>
      <c r="I38" s="26">
        <f>SUM(L38:O38)</f>
        <v>3145000</v>
      </c>
      <c r="J38" s="29">
        <v>3145000</v>
      </c>
      <c r="K38" s="30">
        <v>3145000</v>
      </c>
      <c r="L38" s="22">
        <v>3145000</v>
      </c>
      <c r="M38" s="22"/>
      <c r="N38" s="8"/>
      <c r="O38" s="31"/>
    </row>
    <row r="39" spans="1:17" ht="15" outlineLevel="7">
      <c r="A39" s="24" t="s">
        <v>83</v>
      </c>
      <c r="B39" s="25" t="s">
        <v>180</v>
      </c>
      <c r="C39" s="24" t="s">
        <v>155</v>
      </c>
      <c r="D39" s="25" t="s">
        <v>157</v>
      </c>
      <c r="E39" s="24" t="s">
        <v>15</v>
      </c>
      <c r="F39" s="25" t="s">
        <v>169</v>
      </c>
      <c r="G39" s="24" t="s">
        <v>179</v>
      </c>
      <c r="H39" s="24" t="s">
        <v>181</v>
      </c>
      <c r="I39" s="26">
        <f>I40</f>
        <v>32000</v>
      </c>
      <c r="J39" s="26">
        <f>J40</f>
        <v>32000</v>
      </c>
      <c r="K39" s="26">
        <f>K40</f>
        <v>32000</v>
      </c>
      <c r="L39" s="22"/>
      <c r="M39" s="22"/>
      <c r="N39" s="8"/>
      <c r="O39" s="31"/>
    </row>
    <row r="40" spans="1:17" ht="15" outlineLevel="7">
      <c r="A40" s="24" t="s">
        <v>86</v>
      </c>
      <c r="B40" s="25" t="s">
        <v>182</v>
      </c>
      <c r="C40" s="24" t="s">
        <v>155</v>
      </c>
      <c r="D40" s="25" t="s">
        <v>157</v>
      </c>
      <c r="E40" s="24" t="s">
        <v>15</v>
      </c>
      <c r="F40" s="25" t="s">
        <v>169</v>
      </c>
      <c r="G40" s="24" t="s">
        <v>179</v>
      </c>
      <c r="H40" s="24" t="s">
        <v>183</v>
      </c>
      <c r="I40" s="26">
        <f>SUM(L40:O40)</f>
        <v>32000</v>
      </c>
      <c r="J40" s="29">
        <v>32000</v>
      </c>
      <c r="K40" s="30">
        <v>32000</v>
      </c>
      <c r="L40" s="22">
        <v>32000</v>
      </c>
      <c r="M40" s="22"/>
      <c r="N40" s="8"/>
      <c r="O40" s="31"/>
    </row>
    <row r="41" spans="1:17" ht="90" outlineLevel="6">
      <c r="A41" s="24" t="s">
        <v>89</v>
      </c>
      <c r="B41" s="25" t="s">
        <v>184</v>
      </c>
      <c r="C41" s="24" t="s">
        <v>155</v>
      </c>
      <c r="D41" s="25" t="s">
        <v>157</v>
      </c>
      <c r="E41" s="24" t="s">
        <v>15</v>
      </c>
      <c r="F41" s="25" t="s">
        <v>169</v>
      </c>
      <c r="G41" s="24" t="s">
        <v>185</v>
      </c>
      <c r="H41" s="24" t="s">
        <v>156</v>
      </c>
      <c r="I41" s="26">
        <f>I43</f>
        <v>2944000</v>
      </c>
      <c r="J41" s="27">
        <f>J43</f>
        <v>2944000</v>
      </c>
      <c r="K41" s="27">
        <f>K43</f>
        <v>2944000</v>
      </c>
      <c r="L41" s="22"/>
      <c r="M41" s="22"/>
      <c r="N41" s="8"/>
      <c r="O41" s="28"/>
    </row>
    <row r="42" spans="1:17" ht="90" outlineLevel="6">
      <c r="A42" s="24" t="s">
        <v>101</v>
      </c>
      <c r="B42" s="25" t="s">
        <v>165</v>
      </c>
      <c r="C42" s="24" t="s">
        <v>155</v>
      </c>
      <c r="D42" s="25" t="s">
        <v>157</v>
      </c>
      <c r="E42" s="24" t="s">
        <v>15</v>
      </c>
      <c r="F42" s="25" t="s">
        <v>169</v>
      </c>
      <c r="G42" s="24" t="s">
        <v>185</v>
      </c>
      <c r="H42" s="24" t="s">
        <v>166</v>
      </c>
      <c r="I42" s="26">
        <f>I43</f>
        <v>2944000</v>
      </c>
      <c r="J42" s="26">
        <f>J43</f>
        <v>2944000</v>
      </c>
      <c r="K42" s="26">
        <f>K43</f>
        <v>2944000</v>
      </c>
      <c r="L42" s="22"/>
      <c r="M42" s="22"/>
      <c r="N42" s="8"/>
      <c r="O42" s="28"/>
    </row>
    <row r="43" spans="1:17" ht="30" outlineLevel="7">
      <c r="A43" s="24" t="s">
        <v>104</v>
      </c>
      <c r="B43" s="25" t="s">
        <v>167</v>
      </c>
      <c r="C43" s="24" t="s">
        <v>155</v>
      </c>
      <c r="D43" s="25" t="s">
        <v>157</v>
      </c>
      <c r="E43" s="24" t="s">
        <v>15</v>
      </c>
      <c r="F43" s="25" t="s">
        <v>169</v>
      </c>
      <c r="G43" s="24" t="s">
        <v>185</v>
      </c>
      <c r="H43" s="24" t="s">
        <v>168</v>
      </c>
      <c r="I43" s="26">
        <f>SUM(L43:O43)</f>
        <v>2944000</v>
      </c>
      <c r="J43" s="29">
        <v>2944000</v>
      </c>
      <c r="K43" s="30">
        <v>2944000</v>
      </c>
      <c r="L43" s="22">
        <v>2944000</v>
      </c>
      <c r="M43" s="22"/>
      <c r="N43" s="8"/>
      <c r="O43" s="31"/>
    </row>
    <row r="44" spans="1:17" ht="15" outlineLevel="2">
      <c r="A44" s="24" t="s">
        <v>107</v>
      </c>
      <c r="B44" s="25" t="s">
        <v>21</v>
      </c>
      <c r="C44" s="24" t="s">
        <v>155</v>
      </c>
      <c r="D44" s="25" t="s">
        <v>157</v>
      </c>
      <c r="E44" s="24" t="s">
        <v>22</v>
      </c>
      <c r="F44" s="25" t="s">
        <v>33</v>
      </c>
      <c r="G44" s="24" t="s">
        <v>156</v>
      </c>
      <c r="H44" s="24" t="s">
        <v>156</v>
      </c>
      <c r="I44" s="26">
        <f>I45</f>
        <v>100000</v>
      </c>
      <c r="J44" s="27">
        <f t="shared" ref="J44:K46" si="3">J45</f>
        <v>100000</v>
      </c>
      <c r="K44" s="27">
        <f t="shared" si="3"/>
        <v>100000</v>
      </c>
      <c r="L44" s="22"/>
      <c r="M44" s="22"/>
      <c r="N44" s="8"/>
      <c r="O44" s="28"/>
    </row>
    <row r="45" spans="1:17" ht="30" outlineLevel="4">
      <c r="A45" s="24" t="s">
        <v>110</v>
      </c>
      <c r="B45" s="25" t="s">
        <v>159</v>
      </c>
      <c r="C45" s="24" t="s">
        <v>155</v>
      </c>
      <c r="D45" s="25" t="s">
        <v>157</v>
      </c>
      <c r="E45" s="24" t="s">
        <v>22</v>
      </c>
      <c r="F45" s="25" t="s">
        <v>33</v>
      </c>
      <c r="G45" s="24" t="s">
        <v>160</v>
      </c>
      <c r="H45" s="24" t="s">
        <v>156</v>
      </c>
      <c r="I45" s="26">
        <f>I46</f>
        <v>100000</v>
      </c>
      <c r="J45" s="27">
        <f t="shared" si="3"/>
        <v>100000</v>
      </c>
      <c r="K45" s="27">
        <f t="shared" si="3"/>
        <v>100000</v>
      </c>
      <c r="L45" s="22"/>
      <c r="M45" s="22"/>
      <c r="N45" s="8"/>
      <c r="O45" s="28"/>
    </row>
    <row r="46" spans="1:17" ht="30" outlineLevel="5">
      <c r="A46" s="24" t="s">
        <v>113</v>
      </c>
      <c r="B46" s="25" t="s">
        <v>161</v>
      </c>
      <c r="C46" s="24" t="s">
        <v>155</v>
      </c>
      <c r="D46" s="25" t="s">
        <v>157</v>
      </c>
      <c r="E46" s="24" t="s">
        <v>22</v>
      </c>
      <c r="F46" s="25" t="s">
        <v>33</v>
      </c>
      <c r="G46" s="24" t="s">
        <v>162</v>
      </c>
      <c r="H46" s="24" t="s">
        <v>156</v>
      </c>
      <c r="I46" s="26">
        <f>I47</f>
        <v>100000</v>
      </c>
      <c r="J46" s="27">
        <f t="shared" si="3"/>
        <v>100000</v>
      </c>
      <c r="K46" s="27">
        <f t="shared" si="3"/>
        <v>100000</v>
      </c>
      <c r="L46" s="22"/>
      <c r="M46" s="22"/>
      <c r="N46" s="8"/>
      <c r="O46" s="28"/>
    </row>
    <row r="47" spans="1:17" ht="60" outlineLevel="6">
      <c r="A47" s="24" t="s">
        <v>77</v>
      </c>
      <c r="B47" s="25" t="s">
        <v>186</v>
      </c>
      <c r="C47" s="24" t="s">
        <v>155</v>
      </c>
      <c r="D47" s="25" t="s">
        <v>157</v>
      </c>
      <c r="E47" s="24" t="s">
        <v>22</v>
      </c>
      <c r="F47" s="25" t="s">
        <v>33</v>
      </c>
      <c r="G47" s="24" t="s">
        <v>187</v>
      </c>
      <c r="H47" s="24" t="s">
        <v>156</v>
      </c>
      <c r="I47" s="26">
        <f>I49</f>
        <v>100000</v>
      </c>
      <c r="J47" s="27">
        <f>J49</f>
        <v>100000</v>
      </c>
      <c r="K47" s="27">
        <f>K49</f>
        <v>100000</v>
      </c>
      <c r="L47" s="22"/>
      <c r="M47" s="22"/>
      <c r="N47" s="8"/>
      <c r="O47" s="28"/>
    </row>
    <row r="48" spans="1:17" ht="15" outlineLevel="6">
      <c r="A48" s="24" t="s">
        <v>78</v>
      </c>
      <c r="B48" s="25" t="s">
        <v>180</v>
      </c>
      <c r="C48" s="24" t="s">
        <v>155</v>
      </c>
      <c r="D48" s="25" t="s">
        <v>157</v>
      </c>
      <c r="E48" s="24" t="s">
        <v>22</v>
      </c>
      <c r="F48" s="25" t="s">
        <v>33</v>
      </c>
      <c r="G48" s="24" t="s">
        <v>187</v>
      </c>
      <c r="H48" s="24" t="s">
        <v>181</v>
      </c>
      <c r="I48" s="26">
        <f>I49</f>
        <v>100000</v>
      </c>
      <c r="J48" s="26">
        <f>J49</f>
        <v>100000</v>
      </c>
      <c r="K48" s="26">
        <f>K49</f>
        <v>100000</v>
      </c>
      <c r="L48" s="22"/>
      <c r="M48" s="22"/>
      <c r="N48" s="8"/>
      <c r="O48" s="28"/>
    </row>
    <row r="49" spans="1:15" ht="15" outlineLevel="7">
      <c r="A49" s="24" t="s">
        <v>79</v>
      </c>
      <c r="B49" s="25" t="s">
        <v>188</v>
      </c>
      <c r="C49" s="24" t="s">
        <v>155</v>
      </c>
      <c r="D49" s="25" t="s">
        <v>157</v>
      </c>
      <c r="E49" s="24" t="s">
        <v>22</v>
      </c>
      <c r="F49" s="25" t="s">
        <v>33</v>
      </c>
      <c r="G49" s="24" t="s">
        <v>187</v>
      </c>
      <c r="H49" s="24" t="s">
        <v>189</v>
      </c>
      <c r="I49" s="26">
        <f>SUM(L49:O49)</f>
        <v>100000</v>
      </c>
      <c r="J49" s="29">
        <v>100000</v>
      </c>
      <c r="K49" s="30">
        <v>100000</v>
      </c>
      <c r="L49" s="22">
        <v>100000</v>
      </c>
      <c r="M49" s="22"/>
      <c r="N49" s="8"/>
      <c r="O49" s="31"/>
    </row>
    <row r="50" spans="1:15" ht="15" outlineLevel="2">
      <c r="A50" s="24" t="s">
        <v>127</v>
      </c>
      <c r="B50" s="25" t="s">
        <v>24</v>
      </c>
      <c r="C50" s="24" t="s">
        <v>155</v>
      </c>
      <c r="D50" s="25" t="s">
        <v>157</v>
      </c>
      <c r="E50" s="24" t="s">
        <v>25</v>
      </c>
      <c r="F50" s="25" t="s">
        <v>41</v>
      </c>
      <c r="G50" s="24" t="s">
        <v>156</v>
      </c>
      <c r="H50" s="24" t="s">
        <v>156</v>
      </c>
      <c r="I50" s="26">
        <f>I51+I56+I63+I82</f>
        <v>8100000</v>
      </c>
      <c r="J50" s="27">
        <f>J51+J56+J63+J82</f>
        <v>8100000</v>
      </c>
      <c r="K50" s="27">
        <f>K51+K56+K63+K82</f>
        <v>8100000</v>
      </c>
      <c r="L50" s="22"/>
      <c r="M50" s="22"/>
      <c r="N50" s="8"/>
      <c r="O50" s="28"/>
    </row>
    <row r="51" spans="1:15" ht="45" outlineLevel="4">
      <c r="A51" s="24" t="s">
        <v>130</v>
      </c>
      <c r="B51" s="25" t="s">
        <v>190</v>
      </c>
      <c r="C51" s="24" t="s">
        <v>155</v>
      </c>
      <c r="D51" s="25" t="s">
        <v>157</v>
      </c>
      <c r="E51" s="24" t="s">
        <v>25</v>
      </c>
      <c r="F51" s="25" t="s">
        <v>41</v>
      </c>
      <c r="G51" s="24" t="s">
        <v>191</v>
      </c>
      <c r="H51" s="24" t="s">
        <v>156</v>
      </c>
      <c r="I51" s="26">
        <f t="shared" ref="I51:K52" si="4">I52</f>
        <v>7000</v>
      </c>
      <c r="J51" s="27">
        <f t="shared" si="4"/>
        <v>7000</v>
      </c>
      <c r="K51" s="27">
        <f t="shared" si="4"/>
        <v>7000</v>
      </c>
      <c r="L51" s="22"/>
      <c r="M51" s="22"/>
      <c r="N51" s="8"/>
      <c r="O51" s="28"/>
    </row>
    <row r="52" spans="1:15" ht="105" outlineLevel="5">
      <c r="A52" s="24" t="s">
        <v>134</v>
      </c>
      <c r="B52" s="33" t="s">
        <v>192</v>
      </c>
      <c r="C52" s="24" t="s">
        <v>155</v>
      </c>
      <c r="D52" s="25" t="s">
        <v>157</v>
      </c>
      <c r="E52" s="24" t="s">
        <v>25</v>
      </c>
      <c r="F52" s="25" t="s">
        <v>41</v>
      </c>
      <c r="G52" s="24" t="s">
        <v>193</v>
      </c>
      <c r="H52" s="24" t="s">
        <v>156</v>
      </c>
      <c r="I52" s="26">
        <f t="shared" si="4"/>
        <v>7000</v>
      </c>
      <c r="J52" s="27">
        <f t="shared" si="4"/>
        <v>7000</v>
      </c>
      <c r="K52" s="27">
        <f t="shared" si="4"/>
        <v>7000</v>
      </c>
      <c r="L52" s="22"/>
      <c r="M52" s="22"/>
      <c r="N52" s="8"/>
      <c r="O52" s="28"/>
    </row>
    <row r="53" spans="1:15" ht="135" outlineLevel="6">
      <c r="A53" s="24" t="s">
        <v>137</v>
      </c>
      <c r="B53" s="33" t="s">
        <v>194</v>
      </c>
      <c r="C53" s="24" t="s">
        <v>155</v>
      </c>
      <c r="D53" s="25" t="s">
        <v>157</v>
      </c>
      <c r="E53" s="24" t="s">
        <v>25</v>
      </c>
      <c r="F53" s="25" t="s">
        <v>41</v>
      </c>
      <c r="G53" s="24" t="s">
        <v>195</v>
      </c>
      <c r="H53" s="24" t="s">
        <v>156</v>
      </c>
      <c r="I53" s="26">
        <f>I55</f>
        <v>7000</v>
      </c>
      <c r="J53" s="27">
        <f>J55</f>
        <v>7000</v>
      </c>
      <c r="K53" s="27">
        <f>K55</f>
        <v>7000</v>
      </c>
      <c r="L53" s="22"/>
      <c r="M53" s="22"/>
      <c r="N53" s="8"/>
      <c r="O53" s="28"/>
    </row>
    <row r="54" spans="1:15" ht="45" outlineLevel="6">
      <c r="A54" s="24" t="s">
        <v>92</v>
      </c>
      <c r="B54" s="33" t="s">
        <v>172</v>
      </c>
      <c r="C54" s="24" t="s">
        <v>155</v>
      </c>
      <c r="D54" s="25" t="s">
        <v>157</v>
      </c>
      <c r="E54" s="24" t="s">
        <v>25</v>
      </c>
      <c r="F54" s="25" t="s">
        <v>41</v>
      </c>
      <c r="G54" s="24" t="s">
        <v>195</v>
      </c>
      <c r="H54" s="24" t="s">
        <v>173</v>
      </c>
      <c r="I54" s="26">
        <f>I55</f>
        <v>7000</v>
      </c>
      <c r="J54" s="26">
        <f>J55</f>
        <v>7000</v>
      </c>
      <c r="K54" s="26">
        <f>K55</f>
        <v>7000</v>
      </c>
      <c r="L54" s="22"/>
      <c r="M54" s="22"/>
      <c r="N54" s="8"/>
      <c r="O54" s="28"/>
    </row>
    <row r="55" spans="1:15" ht="45" outlineLevel="7">
      <c r="A55" s="24" t="s">
        <v>93</v>
      </c>
      <c r="B55" s="25" t="s">
        <v>174</v>
      </c>
      <c r="C55" s="24" t="s">
        <v>155</v>
      </c>
      <c r="D55" s="25" t="s">
        <v>157</v>
      </c>
      <c r="E55" s="24" t="s">
        <v>25</v>
      </c>
      <c r="F55" s="25" t="s">
        <v>41</v>
      </c>
      <c r="G55" s="24" t="s">
        <v>195</v>
      </c>
      <c r="H55" s="24" t="s">
        <v>175</v>
      </c>
      <c r="I55" s="26">
        <f>SUM(L55:O55)</f>
        <v>7000</v>
      </c>
      <c r="J55" s="29">
        <v>7000</v>
      </c>
      <c r="K55" s="30">
        <v>7000</v>
      </c>
      <c r="L55" s="22">
        <v>7000</v>
      </c>
      <c r="M55" s="22"/>
      <c r="N55" s="8"/>
      <c r="O55" s="31"/>
    </row>
    <row r="56" spans="1:15" ht="30" outlineLevel="4">
      <c r="A56" s="24" t="s">
        <v>94</v>
      </c>
      <c r="B56" s="25" t="s">
        <v>196</v>
      </c>
      <c r="C56" s="24" t="s">
        <v>155</v>
      </c>
      <c r="D56" s="25" t="s">
        <v>157</v>
      </c>
      <c r="E56" s="24" t="s">
        <v>25</v>
      </c>
      <c r="F56" s="25" t="s">
        <v>41</v>
      </c>
      <c r="G56" s="24" t="s">
        <v>197</v>
      </c>
      <c r="H56" s="24" t="s">
        <v>156</v>
      </c>
      <c r="I56" s="26">
        <f t="shared" ref="I56:K57" si="5">I57</f>
        <v>7245000</v>
      </c>
      <c r="J56" s="27">
        <f t="shared" si="5"/>
        <v>7245000</v>
      </c>
      <c r="K56" s="27">
        <f t="shared" si="5"/>
        <v>7245000</v>
      </c>
      <c r="L56" s="22"/>
      <c r="M56" s="22"/>
      <c r="N56" s="8"/>
      <c r="O56" s="28"/>
    </row>
    <row r="57" spans="1:15" ht="60" outlineLevel="5">
      <c r="A57" s="24" t="s">
        <v>95</v>
      </c>
      <c r="B57" s="25" t="s">
        <v>198</v>
      </c>
      <c r="C57" s="24" t="s">
        <v>155</v>
      </c>
      <c r="D57" s="25" t="s">
        <v>157</v>
      </c>
      <c r="E57" s="24" t="s">
        <v>25</v>
      </c>
      <c r="F57" s="25" t="s">
        <v>41</v>
      </c>
      <c r="G57" s="24" t="s">
        <v>199</v>
      </c>
      <c r="H57" s="24" t="s">
        <v>156</v>
      </c>
      <c r="I57" s="26">
        <f t="shared" si="5"/>
        <v>7245000</v>
      </c>
      <c r="J57" s="27">
        <f t="shared" si="5"/>
        <v>7245000</v>
      </c>
      <c r="K57" s="27">
        <f t="shared" si="5"/>
        <v>7245000</v>
      </c>
      <c r="L57" s="22"/>
      <c r="M57" s="22"/>
      <c r="N57" s="8"/>
      <c r="O57" s="28"/>
    </row>
    <row r="58" spans="1:15" ht="90" outlineLevel="6">
      <c r="A58" s="24" t="s">
        <v>96</v>
      </c>
      <c r="B58" s="25" t="s">
        <v>200</v>
      </c>
      <c r="C58" s="24" t="s">
        <v>155</v>
      </c>
      <c r="D58" s="25" t="s">
        <v>157</v>
      </c>
      <c r="E58" s="24" t="s">
        <v>25</v>
      </c>
      <c r="F58" s="25" t="s">
        <v>41</v>
      </c>
      <c r="G58" s="24" t="s">
        <v>201</v>
      </c>
      <c r="H58" s="24" t="s">
        <v>156</v>
      </c>
      <c r="I58" s="26">
        <f>I60+I62</f>
        <v>7245000</v>
      </c>
      <c r="J58" s="26">
        <f>J60+J62</f>
        <v>7245000</v>
      </c>
      <c r="K58" s="26">
        <f>K60+K62</f>
        <v>7245000</v>
      </c>
      <c r="L58" s="22"/>
      <c r="M58" s="22"/>
      <c r="N58" s="8"/>
      <c r="O58" s="28"/>
    </row>
    <row r="59" spans="1:15" ht="90" outlineLevel="6">
      <c r="A59" s="24" t="s">
        <v>97</v>
      </c>
      <c r="B59" s="25" t="s">
        <v>165</v>
      </c>
      <c r="C59" s="24" t="s">
        <v>155</v>
      </c>
      <c r="D59" s="25" t="s">
        <v>157</v>
      </c>
      <c r="E59" s="24" t="s">
        <v>25</v>
      </c>
      <c r="F59" s="25" t="s">
        <v>41</v>
      </c>
      <c r="G59" s="24" t="s">
        <v>201</v>
      </c>
      <c r="H59" s="24" t="s">
        <v>166</v>
      </c>
      <c r="I59" s="26">
        <f>I60</f>
        <v>7003000</v>
      </c>
      <c r="J59" s="26">
        <f>J60</f>
        <v>7003000</v>
      </c>
      <c r="K59" s="26">
        <f>K60</f>
        <v>7003000</v>
      </c>
      <c r="L59" s="22"/>
      <c r="M59" s="22"/>
      <c r="N59" s="8"/>
      <c r="O59" s="28"/>
    </row>
    <row r="60" spans="1:15" ht="30" outlineLevel="7">
      <c r="A60" s="24" t="s">
        <v>98</v>
      </c>
      <c r="B60" s="25" t="s">
        <v>202</v>
      </c>
      <c r="C60" s="24" t="s">
        <v>155</v>
      </c>
      <c r="D60" s="25" t="s">
        <v>157</v>
      </c>
      <c r="E60" s="24" t="s">
        <v>25</v>
      </c>
      <c r="F60" s="25" t="s">
        <v>41</v>
      </c>
      <c r="G60" s="24" t="s">
        <v>201</v>
      </c>
      <c r="H60" s="24" t="s">
        <v>203</v>
      </c>
      <c r="I60" s="26">
        <f>SUM(L60:O60)</f>
        <v>7003000</v>
      </c>
      <c r="J60" s="29">
        <v>7003000</v>
      </c>
      <c r="K60" s="30">
        <v>7003000</v>
      </c>
      <c r="L60" s="22">
        <v>7003000</v>
      </c>
      <c r="M60" s="22"/>
      <c r="N60" s="8"/>
      <c r="O60" s="31"/>
    </row>
    <row r="61" spans="1:15" ht="45" outlineLevel="7">
      <c r="A61" s="24" t="s">
        <v>99</v>
      </c>
      <c r="B61" s="25" t="s">
        <v>172</v>
      </c>
      <c r="C61" s="24" t="s">
        <v>155</v>
      </c>
      <c r="D61" s="25" t="s">
        <v>157</v>
      </c>
      <c r="E61" s="24" t="s">
        <v>25</v>
      </c>
      <c r="F61" s="25" t="s">
        <v>41</v>
      </c>
      <c r="G61" s="24" t="s">
        <v>201</v>
      </c>
      <c r="H61" s="24" t="s">
        <v>173</v>
      </c>
      <c r="I61" s="26">
        <f>I62</f>
        <v>242000</v>
      </c>
      <c r="J61" s="26">
        <f>J62</f>
        <v>242000</v>
      </c>
      <c r="K61" s="26">
        <f>K62</f>
        <v>242000</v>
      </c>
      <c r="L61" s="22"/>
      <c r="M61" s="22"/>
      <c r="N61" s="8"/>
      <c r="O61" s="31"/>
    </row>
    <row r="62" spans="1:15" ht="45" outlineLevel="7">
      <c r="A62" s="24" t="s">
        <v>100</v>
      </c>
      <c r="B62" s="25" t="s">
        <v>174</v>
      </c>
      <c r="C62" s="24" t="s">
        <v>155</v>
      </c>
      <c r="D62" s="25" t="s">
        <v>157</v>
      </c>
      <c r="E62" s="24" t="s">
        <v>25</v>
      </c>
      <c r="F62" s="25" t="s">
        <v>41</v>
      </c>
      <c r="G62" s="24" t="s">
        <v>201</v>
      </c>
      <c r="H62" s="24" t="s">
        <v>175</v>
      </c>
      <c r="I62" s="26">
        <f>SUM(L62:O62)</f>
        <v>242000</v>
      </c>
      <c r="J62" s="29">
        <v>242000</v>
      </c>
      <c r="K62" s="30">
        <v>242000</v>
      </c>
      <c r="L62" s="22">
        <v>242000</v>
      </c>
      <c r="M62" s="22"/>
      <c r="N62" s="8"/>
      <c r="O62" s="31"/>
    </row>
    <row r="63" spans="1:15" ht="45" outlineLevel="4">
      <c r="A63" s="24" t="s">
        <v>204</v>
      </c>
      <c r="B63" s="25" t="s">
        <v>205</v>
      </c>
      <c r="C63" s="24" t="s">
        <v>155</v>
      </c>
      <c r="D63" s="25" t="s">
        <v>157</v>
      </c>
      <c r="E63" s="24" t="s">
        <v>25</v>
      </c>
      <c r="F63" s="25" t="s">
        <v>41</v>
      </c>
      <c r="G63" s="24" t="s">
        <v>206</v>
      </c>
      <c r="H63" s="24" t="s">
        <v>156</v>
      </c>
      <c r="I63" s="26">
        <f>I64+I68+I72</f>
        <v>515000</v>
      </c>
      <c r="J63" s="27">
        <f>J64+J68+J72</f>
        <v>515000</v>
      </c>
      <c r="K63" s="27">
        <f>K64+K68+K72</f>
        <v>515000</v>
      </c>
      <c r="L63" s="22"/>
      <c r="M63" s="22"/>
      <c r="N63" s="8"/>
      <c r="O63" s="28"/>
    </row>
    <row r="64" spans="1:15" ht="90" outlineLevel="5">
      <c r="A64" s="24" t="s">
        <v>207</v>
      </c>
      <c r="B64" s="25" t="s">
        <v>208</v>
      </c>
      <c r="C64" s="24" t="s">
        <v>155</v>
      </c>
      <c r="D64" s="25" t="s">
        <v>157</v>
      </c>
      <c r="E64" s="24" t="s">
        <v>25</v>
      </c>
      <c r="F64" s="25" t="s">
        <v>41</v>
      </c>
      <c r="G64" s="24" t="s">
        <v>209</v>
      </c>
      <c r="H64" s="24" t="s">
        <v>156</v>
      </c>
      <c r="I64" s="26">
        <f>I65</f>
        <v>5000</v>
      </c>
      <c r="J64" s="27">
        <f>J65</f>
        <v>5000</v>
      </c>
      <c r="K64" s="27">
        <f>K65</f>
        <v>5000</v>
      </c>
      <c r="L64" s="22"/>
      <c r="M64" s="22"/>
      <c r="N64" s="8"/>
      <c r="O64" s="28"/>
    </row>
    <row r="65" spans="1:15" ht="120" outlineLevel="6">
      <c r="A65" s="24" t="s">
        <v>210</v>
      </c>
      <c r="B65" s="33" t="s">
        <v>211</v>
      </c>
      <c r="C65" s="24" t="s">
        <v>155</v>
      </c>
      <c r="D65" s="25" t="s">
        <v>157</v>
      </c>
      <c r="E65" s="24" t="s">
        <v>25</v>
      </c>
      <c r="F65" s="25" t="s">
        <v>41</v>
      </c>
      <c r="G65" s="24" t="s">
        <v>212</v>
      </c>
      <c r="H65" s="24" t="s">
        <v>156</v>
      </c>
      <c r="I65" s="26">
        <f>I67</f>
        <v>5000</v>
      </c>
      <c r="J65" s="27">
        <f>J67</f>
        <v>5000</v>
      </c>
      <c r="K65" s="27">
        <f>K67</f>
        <v>5000</v>
      </c>
      <c r="L65" s="22"/>
      <c r="M65" s="22"/>
      <c r="N65" s="8"/>
      <c r="O65" s="28"/>
    </row>
    <row r="66" spans="1:15" ht="45" outlineLevel="6">
      <c r="A66" s="24" t="s">
        <v>213</v>
      </c>
      <c r="B66" s="33" t="s">
        <v>172</v>
      </c>
      <c r="C66" s="24" t="s">
        <v>155</v>
      </c>
      <c r="D66" s="25" t="s">
        <v>157</v>
      </c>
      <c r="E66" s="24" t="s">
        <v>25</v>
      </c>
      <c r="F66" s="25" t="s">
        <v>41</v>
      </c>
      <c r="G66" s="24" t="s">
        <v>212</v>
      </c>
      <c r="H66" s="24" t="s">
        <v>173</v>
      </c>
      <c r="I66" s="26">
        <f>I67</f>
        <v>5000</v>
      </c>
      <c r="J66" s="26">
        <f>J67</f>
        <v>5000</v>
      </c>
      <c r="K66" s="26">
        <f>K67</f>
        <v>5000</v>
      </c>
      <c r="L66" s="22"/>
      <c r="M66" s="22"/>
      <c r="N66" s="8"/>
      <c r="O66" s="28"/>
    </row>
    <row r="67" spans="1:15" ht="45" outlineLevel="7">
      <c r="A67" s="24" t="s">
        <v>214</v>
      </c>
      <c r="B67" s="25" t="s">
        <v>174</v>
      </c>
      <c r="C67" s="24" t="s">
        <v>155</v>
      </c>
      <c r="D67" s="25" t="s">
        <v>157</v>
      </c>
      <c r="E67" s="24" t="s">
        <v>25</v>
      </c>
      <c r="F67" s="25" t="s">
        <v>41</v>
      </c>
      <c r="G67" s="24" t="s">
        <v>212</v>
      </c>
      <c r="H67" s="24" t="s">
        <v>175</v>
      </c>
      <c r="I67" s="26">
        <f>SUM(L67:O67)</f>
        <v>5000</v>
      </c>
      <c r="J67" s="29">
        <v>5000</v>
      </c>
      <c r="K67" s="30">
        <v>5000</v>
      </c>
      <c r="L67" s="22">
        <v>5000</v>
      </c>
      <c r="M67" s="22"/>
      <c r="N67" s="8"/>
      <c r="O67" s="31"/>
    </row>
    <row r="68" spans="1:15" ht="75" outlineLevel="5">
      <c r="A68" s="24" t="s">
        <v>215</v>
      </c>
      <c r="B68" s="25" t="s">
        <v>216</v>
      </c>
      <c r="C68" s="24" t="s">
        <v>155</v>
      </c>
      <c r="D68" s="25" t="s">
        <v>157</v>
      </c>
      <c r="E68" s="24" t="s">
        <v>25</v>
      </c>
      <c r="F68" s="25" t="s">
        <v>41</v>
      </c>
      <c r="G68" s="24" t="s">
        <v>217</v>
      </c>
      <c r="H68" s="24" t="s">
        <v>156</v>
      </c>
      <c r="I68" s="26">
        <f>I69</f>
        <v>5000</v>
      </c>
      <c r="J68" s="27">
        <f>J69</f>
        <v>5000</v>
      </c>
      <c r="K68" s="27">
        <f>K69</f>
        <v>5000</v>
      </c>
      <c r="L68" s="22"/>
      <c r="M68" s="22"/>
      <c r="N68" s="8"/>
      <c r="O68" s="28"/>
    </row>
    <row r="69" spans="1:15" ht="90" outlineLevel="6">
      <c r="A69" s="24" t="s">
        <v>218</v>
      </c>
      <c r="B69" s="25" t="s">
        <v>219</v>
      </c>
      <c r="C69" s="24" t="s">
        <v>155</v>
      </c>
      <c r="D69" s="25" t="s">
        <v>157</v>
      </c>
      <c r="E69" s="24" t="s">
        <v>25</v>
      </c>
      <c r="F69" s="25" t="s">
        <v>41</v>
      </c>
      <c r="G69" s="24" t="s">
        <v>220</v>
      </c>
      <c r="H69" s="24" t="s">
        <v>156</v>
      </c>
      <c r="I69" s="26">
        <f>I71</f>
        <v>5000</v>
      </c>
      <c r="J69" s="27">
        <f>J71</f>
        <v>5000</v>
      </c>
      <c r="K69" s="27">
        <f>K71</f>
        <v>5000</v>
      </c>
      <c r="L69" s="22"/>
      <c r="M69" s="22"/>
      <c r="N69" s="8"/>
      <c r="O69" s="28"/>
    </row>
    <row r="70" spans="1:15" ht="45" outlineLevel="6">
      <c r="A70" s="24" t="s">
        <v>120</v>
      </c>
      <c r="B70" s="25" t="s">
        <v>172</v>
      </c>
      <c r="C70" s="24" t="s">
        <v>155</v>
      </c>
      <c r="D70" s="25" t="s">
        <v>157</v>
      </c>
      <c r="E70" s="24" t="s">
        <v>25</v>
      </c>
      <c r="F70" s="25" t="s">
        <v>41</v>
      </c>
      <c r="G70" s="24" t="s">
        <v>220</v>
      </c>
      <c r="H70" s="24" t="s">
        <v>173</v>
      </c>
      <c r="I70" s="26">
        <f>I71</f>
        <v>5000</v>
      </c>
      <c r="J70" s="26">
        <f>J71</f>
        <v>5000</v>
      </c>
      <c r="K70" s="26">
        <f>K71</f>
        <v>5000</v>
      </c>
      <c r="L70" s="22"/>
      <c r="M70" s="22"/>
      <c r="N70" s="8"/>
      <c r="O70" s="28"/>
    </row>
    <row r="71" spans="1:15" ht="45" outlineLevel="7">
      <c r="A71" s="24" t="s">
        <v>221</v>
      </c>
      <c r="B71" s="25" t="s">
        <v>174</v>
      </c>
      <c r="C71" s="24" t="s">
        <v>155</v>
      </c>
      <c r="D71" s="25" t="s">
        <v>157</v>
      </c>
      <c r="E71" s="24" t="s">
        <v>25</v>
      </c>
      <c r="F71" s="25" t="s">
        <v>41</v>
      </c>
      <c r="G71" s="24" t="s">
        <v>220</v>
      </c>
      <c r="H71" s="24" t="s">
        <v>175</v>
      </c>
      <c r="I71" s="26">
        <f>SUM(L71:O71)</f>
        <v>5000</v>
      </c>
      <c r="J71" s="29">
        <v>5000</v>
      </c>
      <c r="K71" s="30">
        <v>5000</v>
      </c>
      <c r="L71" s="22">
        <v>5000</v>
      </c>
      <c r="M71" s="22"/>
      <c r="N71" s="8"/>
      <c r="O71" s="31"/>
    </row>
    <row r="72" spans="1:15" ht="75" outlineLevel="5">
      <c r="A72" s="24" t="s">
        <v>123</v>
      </c>
      <c r="B72" s="25" t="s">
        <v>222</v>
      </c>
      <c r="C72" s="24" t="s">
        <v>155</v>
      </c>
      <c r="D72" s="25" t="s">
        <v>157</v>
      </c>
      <c r="E72" s="24" t="s">
        <v>25</v>
      </c>
      <c r="F72" s="25" t="s">
        <v>41</v>
      </c>
      <c r="G72" s="24" t="s">
        <v>223</v>
      </c>
      <c r="H72" s="24" t="s">
        <v>156</v>
      </c>
      <c r="I72" s="26">
        <f>I73+I76+I79</f>
        <v>505000</v>
      </c>
      <c r="J72" s="27">
        <f>J73+J76+J79</f>
        <v>505000</v>
      </c>
      <c r="K72" s="27">
        <f>K73+K76+K79</f>
        <v>505000</v>
      </c>
      <c r="L72" s="22"/>
      <c r="M72" s="22"/>
      <c r="N72" s="8"/>
      <c r="O72" s="28"/>
    </row>
    <row r="73" spans="1:15" ht="105" outlineLevel="6">
      <c r="A73" s="24" t="s">
        <v>124</v>
      </c>
      <c r="B73" s="25" t="s">
        <v>224</v>
      </c>
      <c r="C73" s="24" t="s">
        <v>155</v>
      </c>
      <c r="D73" s="25" t="s">
        <v>157</v>
      </c>
      <c r="E73" s="24" t="s">
        <v>25</v>
      </c>
      <c r="F73" s="25" t="s">
        <v>41</v>
      </c>
      <c r="G73" s="24" t="s">
        <v>225</v>
      </c>
      <c r="H73" s="24" t="s">
        <v>156</v>
      </c>
      <c r="I73" s="26">
        <f>I75</f>
        <v>50000</v>
      </c>
      <c r="J73" s="27">
        <f>J75</f>
        <v>50000</v>
      </c>
      <c r="K73" s="27">
        <f>K75</f>
        <v>50000</v>
      </c>
      <c r="L73" s="22"/>
      <c r="M73" s="22"/>
      <c r="N73" s="8"/>
      <c r="O73" s="28"/>
    </row>
    <row r="74" spans="1:15" ht="45" outlineLevel="6">
      <c r="A74" s="24" t="s">
        <v>125</v>
      </c>
      <c r="B74" s="25" t="s">
        <v>172</v>
      </c>
      <c r="C74" s="24" t="s">
        <v>155</v>
      </c>
      <c r="D74" s="25" t="s">
        <v>157</v>
      </c>
      <c r="E74" s="24" t="s">
        <v>25</v>
      </c>
      <c r="F74" s="25" t="s">
        <v>41</v>
      </c>
      <c r="G74" s="24" t="s">
        <v>225</v>
      </c>
      <c r="H74" s="24" t="s">
        <v>173</v>
      </c>
      <c r="I74" s="26">
        <f>I75</f>
        <v>50000</v>
      </c>
      <c r="J74" s="26">
        <f>J75</f>
        <v>50000</v>
      </c>
      <c r="K74" s="26">
        <f>K75</f>
        <v>50000</v>
      </c>
      <c r="L74" s="22"/>
      <c r="M74" s="22"/>
      <c r="N74" s="8"/>
      <c r="O74" s="28"/>
    </row>
    <row r="75" spans="1:15" ht="45" outlineLevel="7">
      <c r="A75" s="24" t="s">
        <v>126</v>
      </c>
      <c r="B75" s="25" t="s">
        <v>174</v>
      </c>
      <c r="C75" s="24" t="s">
        <v>155</v>
      </c>
      <c r="D75" s="25" t="s">
        <v>157</v>
      </c>
      <c r="E75" s="24" t="s">
        <v>25</v>
      </c>
      <c r="F75" s="25" t="s">
        <v>41</v>
      </c>
      <c r="G75" s="24" t="s">
        <v>225</v>
      </c>
      <c r="H75" s="24" t="s">
        <v>175</v>
      </c>
      <c r="I75" s="26">
        <f>SUM(L75:O75)</f>
        <v>50000</v>
      </c>
      <c r="J75" s="29">
        <v>50000</v>
      </c>
      <c r="K75" s="30">
        <v>50000</v>
      </c>
      <c r="L75" s="22">
        <v>50000</v>
      </c>
      <c r="M75" s="22"/>
      <c r="N75" s="8"/>
      <c r="O75" s="31"/>
    </row>
    <row r="76" spans="1:15" ht="105" outlineLevel="6">
      <c r="A76" s="24" t="s">
        <v>226</v>
      </c>
      <c r="B76" s="25" t="s">
        <v>227</v>
      </c>
      <c r="C76" s="24" t="s">
        <v>155</v>
      </c>
      <c r="D76" s="25" t="s">
        <v>157</v>
      </c>
      <c r="E76" s="24" t="s">
        <v>25</v>
      </c>
      <c r="F76" s="25" t="s">
        <v>41</v>
      </c>
      <c r="G76" s="24" t="s">
        <v>228</v>
      </c>
      <c r="H76" s="24" t="s">
        <v>156</v>
      </c>
      <c r="I76" s="26">
        <f>I78</f>
        <v>410000</v>
      </c>
      <c r="J76" s="27">
        <f>J78</f>
        <v>410000</v>
      </c>
      <c r="K76" s="27">
        <f>K78</f>
        <v>410000</v>
      </c>
      <c r="L76" s="22"/>
      <c r="M76" s="22"/>
      <c r="N76" s="8"/>
      <c r="O76" s="28"/>
    </row>
    <row r="77" spans="1:15" ht="45" outlineLevel="6">
      <c r="A77" s="24" t="s">
        <v>229</v>
      </c>
      <c r="B77" s="25" t="s">
        <v>172</v>
      </c>
      <c r="C77" s="24" t="s">
        <v>155</v>
      </c>
      <c r="D77" s="25" t="s">
        <v>157</v>
      </c>
      <c r="E77" s="24" t="s">
        <v>25</v>
      </c>
      <c r="F77" s="25" t="s">
        <v>41</v>
      </c>
      <c r="G77" s="24" t="s">
        <v>228</v>
      </c>
      <c r="H77" s="24" t="s">
        <v>173</v>
      </c>
      <c r="I77" s="26">
        <f>I78</f>
        <v>410000</v>
      </c>
      <c r="J77" s="26">
        <f>J78</f>
        <v>410000</v>
      </c>
      <c r="K77" s="26">
        <f>K78</f>
        <v>410000</v>
      </c>
      <c r="L77" s="22"/>
      <c r="M77" s="22"/>
      <c r="N77" s="8"/>
      <c r="O77" s="28"/>
    </row>
    <row r="78" spans="1:15" ht="45" outlineLevel="7">
      <c r="A78" s="24" t="s">
        <v>133</v>
      </c>
      <c r="B78" s="25" t="s">
        <v>174</v>
      </c>
      <c r="C78" s="24" t="s">
        <v>155</v>
      </c>
      <c r="D78" s="25" t="s">
        <v>157</v>
      </c>
      <c r="E78" s="24" t="s">
        <v>25</v>
      </c>
      <c r="F78" s="25" t="s">
        <v>41</v>
      </c>
      <c r="G78" s="24" t="s">
        <v>228</v>
      </c>
      <c r="H78" s="24" t="s">
        <v>175</v>
      </c>
      <c r="I78" s="26">
        <f>SUM(L78:O78)</f>
        <v>410000</v>
      </c>
      <c r="J78" s="29">
        <v>410000</v>
      </c>
      <c r="K78" s="30">
        <v>410000</v>
      </c>
      <c r="L78" s="22">
        <v>410000</v>
      </c>
      <c r="M78" s="22"/>
      <c r="N78" s="8"/>
      <c r="O78" s="31"/>
    </row>
    <row r="79" spans="1:15" ht="150" outlineLevel="6">
      <c r="A79" s="24" t="s">
        <v>230</v>
      </c>
      <c r="B79" s="33" t="s">
        <v>231</v>
      </c>
      <c r="C79" s="24" t="s">
        <v>155</v>
      </c>
      <c r="D79" s="25" t="s">
        <v>157</v>
      </c>
      <c r="E79" s="24" t="s">
        <v>25</v>
      </c>
      <c r="F79" s="25" t="s">
        <v>41</v>
      </c>
      <c r="G79" s="24" t="s">
        <v>232</v>
      </c>
      <c r="H79" s="24" t="s">
        <v>156</v>
      </c>
      <c r="I79" s="26">
        <f>I81</f>
        <v>45000</v>
      </c>
      <c r="J79" s="27">
        <f>J81</f>
        <v>45000</v>
      </c>
      <c r="K79" s="27">
        <f>K81</f>
        <v>45000</v>
      </c>
      <c r="L79" s="22"/>
      <c r="M79" s="22"/>
      <c r="N79" s="8"/>
      <c r="O79" s="28"/>
    </row>
    <row r="80" spans="1:15" ht="45" outlineLevel="6">
      <c r="A80" s="24" t="s">
        <v>233</v>
      </c>
      <c r="B80" s="33" t="s">
        <v>172</v>
      </c>
      <c r="C80" s="24" t="s">
        <v>155</v>
      </c>
      <c r="D80" s="25" t="s">
        <v>157</v>
      </c>
      <c r="E80" s="24" t="s">
        <v>25</v>
      </c>
      <c r="F80" s="25" t="s">
        <v>41</v>
      </c>
      <c r="G80" s="24" t="s">
        <v>232</v>
      </c>
      <c r="H80" s="24" t="s">
        <v>173</v>
      </c>
      <c r="I80" s="26">
        <f>I81</f>
        <v>45000</v>
      </c>
      <c r="J80" s="26">
        <f>J81</f>
        <v>45000</v>
      </c>
      <c r="K80" s="26">
        <f>K81</f>
        <v>45000</v>
      </c>
      <c r="L80" s="22"/>
      <c r="M80" s="22"/>
      <c r="N80" s="8"/>
      <c r="O80" s="28"/>
    </row>
    <row r="81" spans="1:15" ht="45" outlineLevel="7">
      <c r="A81" s="24" t="s">
        <v>234</v>
      </c>
      <c r="B81" s="25" t="s">
        <v>174</v>
      </c>
      <c r="C81" s="24" t="s">
        <v>155</v>
      </c>
      <c r="D81" s="25" t="s">
        <v>157</v>
      </c>
      <c r="E81" s="24" t="s">
        <v>25</v>
      </c>
      <c r="F81" s="25" t="s">
        <v>41</v>
      </c>
      <c r="G81" s="24" t="s">
        <v>232</v>
      </c>
      <c r="H81" s="24" t="s">
        <v>175</v>
      </c>
      <c r="I81" s="26">
        <f>SUM(L81:O81)</f>
        <v>45000</v>
      </c>
      <c r="J81" s="29">
        <v>45000</v>
      </c>
      <c r="K81" s="30">
        <v>45000</v>
      </c>
      <c r="L81" s="22">
        <v>45000</v>
      </c>
      <c r="M81" s="22"/>
      <c r="N81" s="8"/>
      <c r="O81" s="31"/>
    </row>
    <row r="82" spans="1:15" ht="30" outlineLevel="4">
      <c r="A82" s="24" t="s">
        <v>235</v>
      </c>
      <c r="B82" s="25" t="s">
        <v>159</v>
      </c>
      <c r="C82" s="24" t="s">
        <v>155</v>
      </c>
      <c r="D82" s="25" t="s">
        <v>157</v>
      </c>
      <c r="E82" s="24" t="s">
        <v>25</v>
      </c>
      <c r="F82" s="25" t="s">
        <v>41</v>
      </c>
      <c r="G82" s="24" t="s">
        <v>160</v>
      </c>
      <c r="H82" s="24" t="s">
        <v>156</v>
      </c>
      <c r="I82" s="26">
        <f t="shared" ref="I82:K83" si="6">I83</f>
        <v>333000</v>
      </c>
      <c r="J82" s="27">
        <f t="shared" si="6"/>
        <v>333000</v>
      </c>
      <c r="K82" s="27">
        <f t="shared" si="6"/>
        <v>333000</v>
      </c>
      <c r="L82" s="22"/>
      <c r="M82" s="22"/>
      <c r="N82" s="8"/>
      <c r="O82" s="28"/>
    </row>
    <row r="83" spans="1:15" ht="30" outlineLevel="5">
      <c r="A83" s="24" t="s">
        <v>236</v>
      </c>
      <c r="B83" s="25" t="s">
        <v>161</v>
      </c>
      <c r="C83" s="24" t="s">
        <v>155</v>
      </c>
      <c r="D83" s="25" t="s">
        <v>157</v>
      </c>
      <c r="E83" s="24" t="s">
        <v>25</v>
      </c>
      <c r="F83" s="25" t="s">
        <v>41</v>
      </c>
      <c r="G83" s="24" t="s">
        <v>162</v>
      </c>
      <c r="H83" s="24" t="s">
        <v>156</v>
      </c>
      <c r="I83" s="26">
        <f t="shared" si="6"/>
        <v>333000</v>
      </c>
      <c r="J83" s="27">
        <f t="shared" si="6"/>
        <v>333000</v>
      </c>
      <c r="K83" s="27">
        <f t="shared" si="6"/>
        <v>333000</v>
      </c>
      <c r="L83" s="22"/>
      <c r="M83" s="22"/>
      <c r="N83" s="8"/>
      <c r="O83" s="28"/>
    </row>
    <row r="84" spans="1:15" ht="60" outlineLevel="6">
      <c r="A84" s="24" t="s">
        <v>237</v>
      </c>
      <c r="B84" s="25" t="s">
        <v>238</v>
      </c>
      <c r="C84" s="24" t="s">
        <v>155</v>
      </c>
      <c r="D84" s="25" t="s">
        <v>157</v>
      </c>
      <c r="E84" s="24" t="s">
        <v>25</v>
      </c>
      <c r="F84" s="25" t="s">
        <v>41</v>
      </c>
      <c r="G84" s="24" t="s">
        <v>239</v>
      </c>
      <c r="H84" s="24" t="s">
        <v>156</v>
      </c>
      <c r="I84" s="26">
        <f>I86</f>
        <v>333000</v>
      </c>
      <c r="J84" s="27">
        <f>J86</f>
        <v>333000</v>
      </c>
      <c r="K84" s="27">
        <f>K86</f>
        <v>333000</v>
      </c>
      <c r="L84" s="22"/>
      <c r="M84" s="22"/>
      <c r="N84" s="8"/>
      <c r="O84" s="28"/>
    </row>
    <row r="85" spans="1:15" ht="45" outlineLevel="6">
      <c r="A85" s="24" t="s">
        <v>240</v>
      </c>
      <c r="B85" s="25" t="s">
        <v>172</v>
      </c>
      <c r="C85" s="24" t="s">
        <v>155</v>
      </c>
      <c r="D85" s="25" t="s">
        <v>157</v>
      </c>
      <c r="E85" s="24" t="s">
        <v>25</v>
      </c>
      <c r="F85" s="25" t="s">
        <v>41</v>
      </c>
      <c r="G85" s="24" t="s">
        <v>239</v>
      </c>
      <c r="H85" s="24" t="s">
        <v>173</v>
      </c>
      <c r="I85" s="26">
        <f>I86</f>
        <v>333000</v>
      </c>
      <c r="J85" s="26">
        <f>J86</f>
        <v>333000</v>
      </c>
      <c r="K85" s="26">
        <f>K86</f>
        <v>333000</v>
      </c>
      <c r="L85" s="22"/>
      <c r="M85" s="22"/>
      <c r="N85" s="8"/>
      <c r="O85" s="28"/>
    </row>
    <row r="86" spans="1:15" ht="45" outlineLevel="7">
      <c r="A86" s="24" t="s">
        <v>241</v>
      </c>
      <c r="B86" s="25" t="s">
        <v>174</v>
      </c>
      <c r="C86" s="24" t="s">
        <v>155</v>
      </c>
      <c r="D86" s="25" t="s">
        <v>157</v>
      </c>
      <c r="E86" s="24" t="s">
        <v>25</v>
      </c>
      <c r="F86" s="25" t="s">
        <v>41</v>
      </c>
      <c r="G86" s="24" t="s">
        <v>239</v>
      </c>
      <c r="H86" s="24" t="s">
        <v>175</v>
      </c>
      <c r="I86" s="26">
        <f>SUM(L86:O86)</f>
        <v>333000</v>
      </c>
      <c r="J86" s="29">
        <v>333000</v>
      </c>
      <c r="K86" s="30">
        <v>333000</v>
      </c>
      <c r="L86" s="22">
        <v>333000</v>
      </c>
      <c r="M86" s="22"/>
      <c r="N86" s="8"/>
      <c r="O86" s="31"/>
    </row>
    <row r="87" spans="1:15" ht="45" outlineLevel="1">
      <c r="A87" s="24" t="s">
        <v>242</v>
      </c>
      <c r="B87" s="25" t="s">
        <v>34</v>
      </c>
      <c r="C87" s="24" t="s">
        <v>155</v>
      </c>
      <c r="D87" s="25" t="s">
        <v>243</v>
      </c>
      <c r="E87" s="24" t="s">
        <v>156</v>
      </c>
      <c r="F87" s="25" t="s">
        <v>156</v>
      </c>
      <c r="G87" s="24" t="s">
        <v>156</v>
      </c>
      <c r="H87" s="24" t="s">
        <v>156</v>
      </c>
      <c r="I87" s="26">
        <f t="shared" ref="I87:K90" si="7">I88</f>
        <v>1000000</v>
      </c>
      <c r="J87" s="27">
        <f t="shared" si="7"/>
        <v>1000000</v>
      </c>
      <c r="K87" s="27">
        <f t="shared" si="7"/>
        <v>1000000</v>
      </c>
      <c r="L87" s="22"/>
      <c r="M87" s="22"/>
      <c r="N87" s="8"/>
      <c r="O87" s="28"/>
    </row>
    <row r="88" spans="1:15" ht="45" outlineLevel="2">
      <c r="A88" s="24" t="s">
        <v>244</v>
      </c>
      <c r="B88" s="25" t="s">
        <v>36</v>
      </c>
      <c r="C88" s="24" t="s">
        <v>155</v>
      </c>
      <c r="D88" s="25" t="s">
        <v>243</v>
      </c>
      <c r="E88" s="24" t="s">
        <v>37</v>
      </c>
      <c r="F88" s="25" t="s">
        <v>245</v>
      </c>
      <c r="G88" s="24" t="s">
        <v>156</v>
      </c>
      <c r="H88" s="24" t="s">
        <v>156</v>
      </c>
      <c r="I88" s="26">
        <f t="shared" si="7"/>
        <v>1000000</v>
      </c>
      <c r="J88" s="27">
        <f t="shared" si="7"/>
        <v>1000000</v>
      </c>
      <c r="K88" s="27">
        <f t="shared" si="7"/>
        <v>1000000</v>
      </c>
      <c r="L88" s="22"/>
      <c r="M88" s="22"/>
      <c r="N88" s="8"/>
      <c r="O88" s="28"/>
    </row>
    <row r="89" spans="1:15" ht="45" outlineLevel="4">
      <c r="A89" s="24" t="s">
        <v>246</v>
      </c>
      <c r="B89" s="25" t="s">
        <v>190</v>
      </c>
      <c r="C89" s="24" t="s">
        <v>155</v>
      </c>
      <c r="D89" s="25" t="s">
        <v>243</v>
      </c>
      <c r="E89" s="24" t="s">
        <v>37</v>
      </c>
      <c r="F89" s="25" t="s">
        <v>245</v>
      </c>
      <c r="G89" s="24" t="s">
        <v>191</v>
      </c>
      <c r="H89" s="24" t="s">
        <v>156</v>
      </c>
      <c r="I89" s="26">
        <f t="shared" si="7"/>
        <v>1000000</v>
      </c>
      <c r="J89" s="27">
        <f t="shared" si="7"/>
        <v>1000000</v>
      </c>
      <c r="K89" s="27">
        <f t="shared" si="7"/>
        <v>1000000</v>
      </c>
      <c r="L89" s="22"/>
      <c r="M89" s="22"/>
      <c r="N89" s="8"/>
      <c r="O89" s="28"/>
    </row>
    <row r="90" spans="1:15" ht="75" outlineLevel="5">
      <c r="A90" s="24" t="s">
        <v>247</v>
      </c>
      <c r="B90" s="25" t="s">
        <v>248</v>
      </c>
      <c r="C90" s="24" t="s">
        <v>155</v>
      </c>
      <c r="D90" s="25" t="s">
        <v>243</v>
      </c>
      <c r="E90" s="24" t="s">
        <v>37</v>
      </c>
      <c r="F90" s="25" t="s">
        <v>245</v>
      </c>
      <c r="G90" s="24" t="s">
        <v>249</v>
      </c>
      <c r="H90" s="24" t="s">
        <v>156</v>
      </c>
      <c r="I90" s="26">
        <f t="shared" si="7"/>
        <v>1000000</v>
      </c>
      <c r="J90" s="27">
        <f t="shared" si="7"/>
        <v>1000000</v>
      </c>
      <c r="K90" s="27">
        <f t="shared" si="7"/>
        <v>1000000</v>
      </c>
      <c r="L90" s="22"/>
      <c r="M90" s="22"/>
      <c r="N90" s="8"/>
      <c r="O90" s="28"/>
    </row>
    <row r="91" spans="1:15" ht="105" outlineLevel="6">
      <c r="A91" s="24" t="s">
        <v>250</v>
      </c>
      <c r="B91" s="33" t="s">
        <v>251</v>
      </c>
      <c r="C91" s="24" t="s">
        <v>155</v>
      </c>
      <c r="D91" s="25" t="s">
        <v>243</v>
      </c>
      <c r="E91" s="24" t="s">
        <v>37</v>
      </c>
      <c r="F91" s="25" t="s">
        <v>245</v>
      </c>
      <c r="G91" s="24" t="s">
        <v>252</v>
      </c>
      <c r="H91" s="24" t="s">
        <v>156</v>
      </c>
      <c r="I91" s="26">
        <f>I93</f>
        <v>1000000</v>
      </c>
      <c r="J91" s="27">
        <f>J93</f>
        <v>1000000</v>
      </c>
      <c r="K91" s="27">
        <f>K93</f>
        <v>1000000</v>
      </c>
      <c r="L91" s="22"/>
      <c r="M91" s="22"/>
      <c r="N91" s="8"/>
      <c r="O91" s="28"/>
    </row>
    <row r="92" spans="1:15" ht="45" outlineLevel="6">
      <c r="A92" s="24" t="s">
        <v>253</v>
      </c>
      <c r="B92" s="33" t="s">
        <v>172</v>
      </c>
      <c r="C92" s="24" t="s">
        <v>155</v>
      </c>
      <c r="D92" s="25" t="s">
        <v>243</v>
      </c>
      <c r="E92" s="24" t="s">
        <v>37</v>
      </c>
      <c r="F92" s="25" t="s">
        <v>245</v>
      </c>
      <c r="G92" s="24" t="s">
        <v>252</v>
      </c>
      <c r="H92" s="24" t="s">
        <v>173</v>
      </c>
      <c r="I92" s="26">
        <f>I93</f>
        <v>1000000</v>
      </c>
      <c r="J92" s="26">
        <f>J93</f>
        <v>1000000</v>
      </c>
      <c r="K92" s="26">
        <f>K93</f>
        <v>1000000</v>
      </c>
      <c r="L92" s="22"/>
      <c r="M92" s="22"/>
      <c r="N92" s="8"/>
      <c r="O92" s="28"/>
    </row>
    <row r="93" spans="1:15" ht="45" outlineLevel="7">
      <c r="A93" s="24" t="s">
        <v>254</v>
      </c>
      <c r="B93" s="25" t="s">
        <v>174</v>
      </c>
      <c r="C93" s="24" t="s">
        <v>155</v>
      </c>
      <c r="D93" s="25" t="s">
        <v>243</v>
      </c>
      <c r="E93" s="24" t="s">
        <v>37</v>
      </c>
      <c r="F93" s="25" t="s">
        <v>245</v>
      </c>
      <c r="G93" s="24" t="s">
        <v>252</v>
      </c>
      <c r="H93" s="24" t="s">
        <v>175</v>
      </c>
      <c r="I93" s="26">
        <f>SUM(L93:O93)</f>
        <v>1000000</v>
      </c>
      <c r="J93" s="29">
        <v>1000000</v>
      </c>
      <c r="K93" s="30">
        <v>1000000</v>
      </c>
      <c r="L93" s="22">
        <v>1000000</v>
      </c>
      <c r="M93" s="22"/>
      <c r="N93" s="8"/>
      <c r="O93" s="31"/>
    </row>
    <row r="94" spans="1:15" ht="15" outlineLevel="1">
      <c r="A94" s="24" t="s">
        <v>255</v>
      </c>
      <c r="B94" s="25" t="s">
        <v>42</v>
      </c>
      <c r="C94" s="24" t="s">
        <v>155</v>
      </c>
      <c r="D94" s="25" t="s">
        <v>169</v>
      </c>
      <c r="E94" s="24" t="s">
        <v>156</v>
      </c>
      <c r="F94" s="25" t="s">
        <v>156</v>
      </c>
      <c r="G94" s="24" t="s">
        <v>156</v>
      </c>
      <c r="H94" s="24" t="s">
        <v>156</v>
      </c>
      <c r="I94" s="26">
        <f>I95+I107+I113+I119</f>
        <v>18819400</v>
      </c>
      <c r="J94" s="27">
        <f>J95+J107+J113+J119</f>
        <v>18771500</v>
      </c>
      <c r="K94" s="27">
        <f>K95+K107+K113+K119</f>
        <v>18776300</v>
      </c>
      <c r="L94" s="22"/>
      <c r="M94" s="22"/>
      <c r="N94" s="8"/>
      <c r="O94" s="28"/>
    </row>
    <row r="95" spans="1:15" ht="15" outlineLevel="2">
      <c r="A95" s="24" t="s">
        <v>256</v>
      </c>
      <c r="B95" s="25" t="s">
        <v>46</v>
      </c>
      <c r="C95" s="24" t="s">
        <v>155</v>
      </c>
      <c r="D95" s="25" t="s">
        <v>169</v>
      </c>
      <c r="E95" s="24" t="s">
        <v>47</v>
      </c>
      <c r="F95" s="25" t="s">
        <v>257</v>
      </c>
      <c r="G95" s="24" t="s">
        <v>156</v>
      </c>
      <c r="H95" s="24" t="s">
        <v>156</v>
      </c>
      <c r="I95" s="26">
        <f>I96</f>
        <v>2411600</v>
      </c>
      <c r="J95" s="27">
        <f>J96</f>
        <v>2410200</v>
      </c>
      <c r="K95" s="27">
        <f>K96</f>
        <v>2409000</v>
      </c>
      <c r="L95" s="22"/>
      <c r="M95" s="22"/>
      <c r="N95" s="8"/>
      <c r="O95" s="28"/>
    </row>
    <row r="96" spans="1:15" ht="60" outlineLevel="4">
      <c r="A96" s="24" t="s">
        <v>258</v>
      </c>
      <c r="B96" s="25" t="s">
        <v>259</v>
      </c>
      <c r="C96" s="24" t="s">
        <v>155</v>
      </c>
      <c r="D96" s="25" t="s">
        <v>169</v>
      </c>
      <c r="E96" s="24" t="s">
        <v>47</v>
      </c>
      <c r="F96" s="25" t="s">
        <v>257</v>
      </c>
      <c r="G96" s="24" t="s">
        <v>260</v>
      </c>
      <c r="H96" s="24" t="s">
        <v>156</v>
      </c>
      <c r="I96" s="26">
        <f>I97+I101</f>
        <v>2411600</v>
      </c>
      <c r="J96" s="27">
        <f>J97+J101</f>
        <v>2410200</v>
      </c>
      <c r="K96" s="27">
        <f>K97+K101</f>
        <v>2409000</v>
      </c>
      <c r="L96" s="22"/>
      <c r="M96" s="22"/>
      <c r="N96" s="8"/>
      <c r="O96" s="28"/>
    </row>
    <row r="97" spans="1:17" ht="90" outlineLevel="5">
      <c r="A97" s="24" t="s">
        <v>261</v>
      </c>
      <c r="B97" s="25" t="s">
        <v>262</v>
      </c>
      <c r="C97" s="24" t="s">
        <v>155</v>
      </c>
      <c r="D97" s="25" t="s">
        <v>169</v>
      </c>
      <c r="E97" s="24" t="s">
        <v>47</v>
      </c>
      <c r="F97" s="25" t="s">
        <v>257</v>
      </c>
      <c r="G97" s="24" t="s">
        <v>263</v>
      </c>
      <c r="H97" s="24" t="s">
        <v>156</v>
      </c>
      <c r="I97" s="26">
        <f>I98</f>
        <v>2900</v>
      </c>
      <c r="J97" s="26">
        <f>J98</f>
        <v>1500</v>
      </c>
      <c r="K97" s="26">
        <f>K98</f>
        <v>300</v>
      </c>
      <c r="L97" s="22"/>
      <c r="M97" s="22"/>
      <c r="N97" s="8"/>
      <c r="O97" s="28"/>
    </row>
    <row r="98" spans="1:17" ht="195" outlineLevel="6">
      <c r="A98" s="24" t="s">
        <v>264</v>
      </c>
      <c r="B98" s="33" t="s">
        <v>265</v>
      </c>
      <c r="C98" s="24" t="s">
        <v>155</v>
      </c>
      <c r="D98" s="25" t="s">
        <v>169</v>
      </c>
      <c r="E98" s="24" t="s">
        <v>47</v>
      </c>
      <c r="F98" s="25" t="s">
        <v>257</v>
      </c>
      <c r="G98" s="24" t="s">
        <v>266</v>
      </c>
      <c r="H98" s="24" t="s">
        <v>156</v>
      </c>
      <c r="I98" s="26">
        <f>I100</f>
        <v>2900</v>
      </c>
      <c r="J98" s="27">
        <f>J100</f>
        <v>1500</v>
      </c>
      <c r="K98" s="27">
        <f>K100</f>
        <v>300</v>
      </c>
      <c r="L98" s="22"/>
      <c r="M98" s="22"/>
      <c r="N98" s="8"/>
      <c r="O98" s="28"/>
    </row>
    <row r="99" spans="1:17" ht="15" outlineLevel="6">
      <c r="A99" s="24" t="s">
        <v>267</v>
      </c>
      <c r="B99" s="33" t="s">
        <v>180</v>
      </c>
      <c r="C99" s="24" t="s">
        <v>155</v>
      </c>
      <c r="D99" s="25" t="s">
        <v>169</v>
      </c>
      <c r="E99" s="24" t="s">
        <v>47</v>
      </c>
      <c r="F99" s="25" t="s">
        <v>257</v>
      </c>
      <c r="G99" s="24" t="s">
        <v>266</v>
      </c>
      <c r="H99" s="24" t="s">
        <v>181</v>
      </c>
      <c r="I99" s="26">
        <f>I100</f>
        <v>2900</v>
      </c>
      <c r="J99" s="26">
        <f>J100</f>
        <v>1500</v>
      </c>
      <c r="K99" s="26">
        <f>K100</f>
        <v>300</v>
      </c>
      <c r="L99" s="22"/>
      <c r="M99" s="22"/>
      <c r="N99" s="8"/>
      <c r="O99" s="28"/>
    </row>
    <row r="100" spans="1:17" ht="60" outlineLevel="7">
      <c r="A100" s="24" t="s">
        <v>268</v>
      </c>
      <c r="B100" s="25" t="s">
        <v>269</v>
      </c>
      <c r="C100" s="24" t="s">
        <v>155</v>
      </c>
      <c r="D100" s="25" t="s">
        <v>169</v>
      </c>
      <c r="E100" s="24" t="s">
        <v>47</v>
      </c>
      <c r="F100" s="25" t="s">
        <v>257</v>
      </c>
      <c r="G100" s="24" t="s">
        <v>266</v>
      </c>
      <c r="H100" s="24" t="s">
        <v>270</v>
      </c>
      <c r="I100" s="26">
        <f>SUM(L100:O100)</f>
        <v>2900</v>
      </c>
      <c r="J100" s="29">
        <v>1500</v>
      </c>
      <c r="K100" s="30">
        <v>300</v>
      </c>
      <c r="L100" s="22"/>
      <c r="M100" s="22"/>
      <c r="N100" s="8"/>
      <c r="O100" s="31">
        <v>2900</v>
      </c>
      <c r="P100" s="8">
        <v>1500</v>
      </c>
      <c r="Q100" s="8">
        <v>300</v>
      </c>
    </row>
    <row r="101" spans="1:17" ht="90" outlineLevel="5">
      <c r="A101" s="24" t="s">
        <v>271</v>
      </c>
      <c r="B101" s="25" t="s">
        <v>272</v>
      </c>
      <c r="C101" s="24" t="s">
        <v>155</v>
      </c>
      <c r="D101" s="25" t="s">
        <v>169</v>
      </c>
      <c r="E101" s="24" t="s">
        <v>47</v>
      </c>
      <c r="F101" s="25" t="s">
        <v>257</v>
      </c>
      <c r="G101" s="24" t="s">
        <v>273</v>
      </c>
      <c r="H101" s="24" t="s">
        <v>156</v>
      </c>
      <c r="I101" s="26">
        <f>I102</f>
        <v>2408700</v>
      </c>
      <c r="J101" s="27">
        <f>J102</f>
        <v>2408700</v>
      </c>
      <c r="K101" s="27">
        <f>K102</f>
        <v>2408700</v>
      </c>
      <c r="L101" s="22"/>
      <c r="M101" s="22"/>
      <c r="N101" s="8"/>
      <c r="O101" s="28"/>
    </row>
    <row r="102" spans="1:17" ht="150" outlineLevel="6">
      <c r="A102" s="24" t="s">
        <v>274</v>
      </c>
      <c r="B102" s="33" t="s">
        <v>275</v>
      </c>
      <c r="C102" s="24" t="s">
        <v>155</v>
      </c>
      <c r="D102" s="25" t="s">
        <v>169</v>
      </c>
      <c r="E102" s="24" t="s">
        <v>47</v>
      </c>
      <c r="F102" s="25" t="s">
        <v>257</v>
      </c>
      <c r="G102" s="24" t="s">
        <v>276</v>
      </c>
      <c r="H102" s="24" t="s">
        <v>156</v>
      </c>
      <c r="I102" s="26">
        <f>I104++I106</f>
        <v>2408700</v>
      </c>
      <c r="J102" s="26">
        <f>J104++J106</f>
        <v>2408700</v>
      </c>
      <c r="K102" s="26">
        <f>K104++K106</f>
        <v>2408700</v>
      </c>
      <c r="L102" s="22"/>
      <c r="M102" s="22"/>
      <c r="N102" s="8"/>
      <c r="O102" s="28"/>
    </row>
    <row r="103" spans="1:17" ht="90" outlineLevel="6">
      <c r="A103" s="24" t="s">
        <v>277</v>
      </c>
      <c r="B103" s="33" t="s">
        <v>165</v>
      </c>
      <c r="C103" s="24" t="s">
        <v>155</v>
      </c>
      <c r="D103" s="25" t="s">
        <v>169</v>
      </c>
      <c r="E103" s="24" t="s">
        <v>47</v>
      </c>
      <c r="F103" s="25" t="s">
        <v>257</v>
      </c>
      <c r="G103" s="24" t="s">
        <v>276</v>
      </c>
      <c r="H103" s="24" t="s">
        <v>166</v>
      </c>
      <c r="I103" s="26">
        <f>I104</f>
        <v>2084687</v>
      </c>
      <c r="J103" s="26">
        <f>J104</f>
        <v>2084687</v>
      </c>
      <c r="K103" s="26">
        <f>K104</f>
        <v>2084687</v>
      </c>
      <c r="L103" s="22"/>
      <c r="M103" s="22"/>
      <c r="N103" s="8"/>
      <c r="O103" s="28"/>
    </row>
    <row r="104" spans="1:17" ht="30" outlineLevel="7">
      <c r="A104" s="24" t="s">
        <v>278</v>
      </c>
      <c r="B104" s="25" t="s">
        <v>167</v>
      </c>
      <c r="C104" s="24" t="s">
        <v>155</v>
      </c>
      <c r="D104" s="25" t="s">
        <v>169</v>
      </c>
      <c r="E104" s="24" t="s">
        <v>47</v>
      </c>
      <c r="F104" s="25" t="s">
        <v>257</v>
      </c>
      <c r="G104" s="24" t="s">
        <v>276</v>
      </c>
      <c r="H104" s="24" t="s">
        <v>168</v>
      </c>
      <c r="I104" s="26">
        <f>SUM(L104:O104)</f>
        <v>2084687</v>
      </c>
      <c r="J104" s="29">
        <v>2084687</v>
      </c>
      <c r="K104" s="30">
        <v>2084687</v>
      </c>
      <c r="L104" s="22"/>
      <c r="M104" s="22"/>
      <c r="N104" s="8"/>
      <c r="O104" s="31">
        <v>2084687</v>
      </c>
    </row>
    <row r="105" spans="1:17" ht="45" outlineLevel="7">
      <c r="A105" s="24" t="s">
        <v>279</v>
      </c>
      <c r="B105" s="25" t="s">
        <v>172</v>
      </c>
      <c r="C105" s="24" t="s">
        <v>155</v>
      </c>
      <c r="D105" s="25" t="s">
        <v>169</v>
      </c>
      <c r="E105" s="24" t="s">
        <v>47</v>
      </c>
      <c r="F105" s="25" t="s">
        <v>257</v>
      </c>
      <c r="G105" s="24" t="s">
        <v>276</v>
      </c>
      <c r="H105" s="24" t="s">
        <v>173</v>
      </c>
      <c r="I105" s="26">
        <f>I106</f>
        <v>324013</v>
      </c>
      <c r="J105" s="26">
        <f>J106</f>
        <v>324013</v>
      </c>
      <c r="K105" s="26">
        <f>K106</f>
        <v>324013</v>
      </c>
      <c r="L105" s="22"/>
      <c r="M105" s="22"/>
      <c r="N105" s="8"/>
      <c r="O105" s="31"/>
    </row>
    <row r="106" spans="1:17" ht="45" outlineLevel="7">
      <c r="A106" s="24" t="s">
        <v>280</v>
      </c>
      <c r="B106" s="25" t="s">
        <v>174</v>
      </c>
      <c r="C106" s="24" t="s">
        <v>155</v>
      </c>
      <c r="D106" s="25" t="s">
        <v>169</v>
      </c>
      <c r="E106" s="24" t="s">
        <v>47</v>
      </c>
      <c r="F106" s="25" t="s">
        <v>257</v>
      </c>
      <c r="G106" s="24" t="s">
        <v>276</v>
      </c>
      <c r="H106" s="24" t="s">
        <v>175</v>
      </c>
      <c r="I106" s="26">
        <f>SUM(L106:O106)</f>
        <v>324013</v>
      </c>
      <c r="J106" s="29">
        <v>324013</v>
      </c>
      <c r="K106" s="30">
        <v>324013</v>
      </c>
      <c r="L106" s="22"/>
      <c r="M106" s="22"/>
      <c r="N106" s="8"/>
      <c r="O106" s="31">
        <v>324013</v>
      </c>
      <c r="P106" s="8">
        <v>2408700</v>
      </c>
      <c r="Q106" s="8">
        <v>2408700</v>
      </c>
    </row>
    <row r="107" spans="1:17" ht="15" outlineLevel="2">
      <c r="A107" s="24" t="s">
        <v>281</v>
      </c>
      <c r="B107" s="25" t="s">
        <v>50</v>
      </c>
      <c r="C107" s="24" t="s">
        <v>155</v>
      </c>
      <c r="D107" s="25" t="s">
        <v>169</v>
      </c>
      <c r="E107" s="24" t="s">
        <v>51</v>
      </c>
      <c r="F107" s="25" t="s">
        <v>282</v>
      </c>
      <c r="G107" s="24" t="s">
        <v>156</v>
      </c>
      <c r="H107" s="24" t="s">
        <v>156</v>
      </c>
      <c r="I107" s="26">
        <f>I108</f>
        <v>16092700</v>
      </c>
      <c r="J107" s="27">
        <f t="shared" ref="J107:K109" si="8">J108</f>
        <v>16092700</v>
      </c>
      <c r="K107" s="27">
        <f t="shared" si="8"/>
        <v>16092700</v>
      </c>
      <c r="L107" s="22"/>
      <c r="M107" s="22"/>
      <c r="N107" s="8"/>
      <c r="O107" s="28"/>
    </row>
    <row r="108" spans="1:17" ht="45" outlineLevel="4">
      <c r="A108" s="24" t="s">
        <v>283</v>
      </c>
      <c r="B108" s="25" t="s">
        <v>284</v>
      </c>
      <c r="C108" s="24" t="s">
        <v>155</v>
      </c>
      <c r="D108" s="25" t="s">
        <v>169</v>
      </c>
      <c r="E108" s="24" t="s">
        <v>51</v>
      </c>
      <c r="F108" s="25" t="s">
        <v>282</v>
      </c>
      <c r="G108" s="24" t="s">
        <v>285</v>
      </c>
      <c r="H108" s="24" t="s">
        <v>156</v>
      </c>
      <c r="I108" s="26">
        <f>I109</f>
        <v>16092700</v>
      </c>
      <c r="J108" s="27">
        <f t="shared" si="8"/>
        <v>16092700</v>
      </c>
      <c r="K108" s="27">
        <f t="shared" si="8"/>
        <v>16092700</v>
      </c>
      <c r="L108" s="22"/>
      <c r="M108" s="22"/>
      <c r="N108" s="8"/>
      <c r="O108" s="28"/>
    </row>
    <row r="109" spans="1:17" ht="60" outlineLevel="5">
      <c r="A109" s="24" t="s">
        <v>286</v>
      </c>
      <c r="B109" s="25" t="s">
        <v>287</v>
      </c>
      <c r="C109" s="24" t="s">
        <v>155</v>
      </c>
      <c r="D109" s="25" t="s">
        <v>169</v>
      </c>
      <c r="E109" s="24" t="s">
        <v>51</v>
      </c>
      <c r="F109" s="25" t="s">
        <v>282</v>
      </c>
      <c r="G109" s="24" t="s">
        <v>288</v>
      </c>
      <c r="H109" s="24" t="s">
        <v>156</v>
      </c>
      <c r="I109" s="26">
        <f>I110</f>
        <v>16092700</v>
      </c>
      <c r="J109" s="27">
        <f t="shared" si="8"/>
        <v>16092700</v>
      </c>
      <c r="K109" s="27">
        <f t="shared" si="8"/>
        <v>16092700</v>
      </c>
      <c r="L109" s="22"/>
      <c r="M109" s="22"/>
      <c r="N109" s="8"/>
      <c r="O109" s="28"/>
    </row>
    <row r="110" spans="1:17" ht="180" outlineLevel="6">
      <c r="A110" s="24" t="s">
        <v>289</v>
      </c>
      <c r="B110" s="33" t="s">
        <v>290</v>
      </c>
      <c r="C110" s="24" t="s">
        <v>155</v>
      </c>
      <c r="D110" s="25" t="s">
        <v>169</v>
      </c>
      <c r="E110" s="24" t="s">
        <v>51</v>
      </c>
      <c r="F110" s="25" t="s">
        <v>282</v>
      </c>
      <c r="G110" s="24" t="s">
        <v>291</v>
      </c>
      <c r="H110" s="24" t="s">
        <v>156</v>
      </c>
      <c r="I110" s="26">
        <f>I112</f>
        <v>16092700</v>
      </c>
      <c r="J110" s="27">
        <f>J112</f>
        <v>16092700</v>
      </c>
      <c r="K110" s="27">
        <f>K112</f>
        <v>16092700</v>
      </c>
      <c r="L110" s="22"/>
      <c r="M110" s="22"/>
      <c r="N110" s="8"/>
      <c r="O110" s="28"/>
    </row>
    <row r="111" spans="1:17" ht="15" outlineLevel="6">
      <c r="A111" s="24" t="s">
        <v>292</v>
      </c>
      <c r="B111" s="33" t="s">
        <v>180</v>
      </c>
      <c r="C111" s="24" t="s">
        <v>155</v>
      </c>
      <c r="D111" s="25" t="s">
        <v>169</v>
      </c>
      <c r="E111" s="24" t="s">
        <v>51</v>
      </c>
      <c r="F111" s="25" t="s">
        <v>282</v>
      </c>
      <c r="G111" s="24" t="s">
        <v>291</v>
      </c>
      <c r="H111" s="24" t="s">
        <v>181</v>
      </c>
      <c r="I111" s="26">
        <f>I112</f>
        <v>16092700</v>
      </c>
      <c r="J111" s="26">
        <f>J112</f>
        <v>16092700</v>
      </c>
      <c r="K111" s="26">
        <f>K112</f>
        <v>16092700</v>
      </c>
      <c r="L111" s="22"/>
      <c r="M111" s="22"/>
      <c r="N111" s="8"/>
      <c r="O111" s="28"/>
    </row>
    <row r="112" spans="1:17" ht="60" outlineLevel="7">
      <c r="A112" s="24" t="s">
        <v>166</v>
      </c>
      <c r="B112" s="25" t="s">
        <v>269</v>
      </c>
      <c r="C112" s="24" t="s">
        <v>155</v>
      </c>
      <c r="D112" s="25" t="s">
        <v>169</v>
      </c>
      <c r="E112" s="24" t="s">
        <v>51</v>
      </c>
      <c r="F112" s="25" t="s">
        <v>282</v>
      </c>
      <c r="G112" s="24" t="s">
        <v>291</v>
      </c>
      <c r="H112" s="24" t="s">
        <v>270</v>
      </c>
      <c r="I112" s="26">
        <f>SUM(L112:O112)</f>
        <v>16092700</v>
      </c>
      <c r="J112" s="29">
        <v>16092700</v>
      </c>
      <c r="K112" s="30">
        <v>16092700</v>
      </c>
      <c r="L112" s="22">
        <v>16092700</v>
      </c>
      <c r="M112" s="22"/>
      <c r="N112" s="8"/>
      <c r="O112" s="31"/>
    </row>
    <row r="113" spans="1:17" ht="15" outlineLevel="2">
      <c r="A113" s="24" t="s">
        <v>293</v>
      </c>
      <c r="B113" s="25" t="s">
        <v>52</v>
      </c>
      <c r="C113" s="24" t="s">
        <v>155</v>
      </c>
      <c r="D113" s="25" t="s">
        <v>169</v>
      </c>
      <c r="E113" s="24" t="s">
        <v>53</v>
      </c>
      <c r="F113" s="25" t="s">
        <v>245</v>
      </c>
      <c r="G113" s="24" t="s">
        <v>156</v>
      </c>
      <c r="H113" s="24" t="s">
        <v>156</v>
      </c>
      <c r="I113" s="26">
        <f>I114</f>
        <v>235100</v>
      </c>
      <c r="J113" s="27">
        <f t="shared" ref="J113:K115" si="9">J114</f>
        <v>188600</v>
      </c>
      <c r="K113" s="27">
        <f t="shared" si="9"/>
        <v>194600</v>
      </c>
      <c r="L113" s="22"/>
      <c r="M113" s="22"/>
      <c r="N113" s="8"/>
      <c r="O113" s="28"/>
    </row>
    <row r="114" spans="1:17" ht="45" outlineLevel="4">
      <c r="A114" s="24" t="s">
        <v>294</v>
      </c>
      <c r="B114" s="25" t="s">
        <v>284</v>
      </c>
      <c r="C114" s="24" t="s">
        <v>155</v>
      </c>
      <c r="D114" s="25" t="s">
        <v>169</v>
      </c>
      <c r="E114" s="24" t="s">
        <v>53</v>
      </c>
      <c r="F114" s="25" t="s">
        <v>245</v>
      </c>
      <c r="G114" s="24" t="s">
        <v>285</v>
      </c>
      <c r="H114" s="24" t="s">
        <v>156</v>
      </c>
      <c r="I114" s="26">
        <f>I115</f>
        <v>235100</v>
      </c>
      <c r="J114" s="27">
        <f t="shared" si="9"/>
        <v>188600</v>
      </c>
      <c r="K114" s="27">
        <f t="shared" si="9"/>
        <v>194600</v>
      </c>
      <c r="L114" s="22"/>
      <c r="M114" s="22"/>
      <c r="N114" s="8"/>
      <c r="O114" s="28"/>
    </row>
    <row r="115" spans="1:17" ht="75" outlineLevel="5">
      <c r="A115" s="24" t="s">
        <v>295</v>
      </c>
      <c r="B115" s="25" t="s">
        <v>296</v>
      </c>
      <c r="C115" s="24" t="s">
        <v>155</v>
      </c>
      <c r="D115" s="25" t="s">
        <v>169</v>
      </c>
      <c r="E115" s="24" t="s">
        <v>53</v>
      </c>
      <c r="F115" s="25" t="s">
        <v>245</v>
      </c>
      <c r="G115" s="24" t="s">
        <v>297</v>
      </c>
      <c r="H115" s="24" t="s">
        <v>156</v>
      </c>
      <c r="I115" s="26">
        <f>I116</f>
        <v>235100</v>
      </c>
      <c r="J115" s="27">
        <f t="shared" si="9"/>
        <v>188600</v>
      </c>
      <c r="K115" s="27">
        <f t="shared" si="9"/>
        <v>194600</v>
      </c>
      <c r="L115" s="22"/>
      <c r="M115" s="22"/>
      <c r="N115" s="8"/>
      <c r="O115" s="28"/>
    </row>
    <row r="116" spans="1:17" ht="105" outlineLevel="6">
      <c r="A116" s="24" t="s">
        <v>298</v>
      </c>
      <c r="B116" s="25" t="s">
        <v>299</v>
      </c>
      <c r="C116" s="24" t="s">
        <v>155</v>
      </c>
      <c r="D116" s="25" t="s">
        <v>169</v>
      </c>
      <c r="E116" s="24" t="s">
        <v>53</v>
      </c>
      <c r="F116" s="25" t="s">
        <v>245</v>
      </c>
      <c r="G116" s="24" t="s">
        <v>300</v>
      </c>
      <c r="H116" s="24" t="s">
        <v>156</v>
      </c>
      <c r="I116" s="26">
        <f>I118</f>
        <v>235100</v>
      </c>
      <c r="J116" s="27">
        <f>J118</f>
        <v>188600</v>
      </c>
      <c r="K116" s="27">
        <f>K118</f>
        <v>194600</v>
      </c>
      <c r="L116" s="22"/>
      <c r="M116" s="22"/>
      <c r="N116" s="8"/>
      <c r="O116" s="28"/>
    </row>
    <row r="117" spans="1:17" ht="45" outlineLevel="6">
      <c r="A117" s="24" t="s">
        <v>301</v>
      </c>
      <c r="B117" s="25" t="s">
        <v>172</v>
      </c>
      <c r="C117" s="24" t="s">
        <v>155</v>
      </c>
      <c r="D117" s="25" t="s">
        <v>169</v>
      </c>
      <c r="E117" s="24" t="s">
        <v>53</v>
      </c>
      <c r="F117" s="25" t="s">
        <v>245</v>
      </c>
      <c r="G117" s="24" t="s">
        <v>300</v>
      </c>
      <c r="H117" s="24" t="s">
        <v>173</v>
      </c>
      <c r="I117" s="26">
        <f>I118</f>
        <v>235100</v>
      </c>
      <c r="J117" s="26">
        <f>J118</f>
        <v>188600</v>
      </c>
      <c r="K117" s="26">
        <f>K118</f>
        <v>194600</v>
      </c>
      <c r="L117" s="22"/>
      <c r="M117" s="22"/>
      <c r="N117" s="8"/>
      <c r="O117" s="28"/>
    </row>
    <row r="118" spans="1:17" ht="45" outlineLevel="7">
      <c r="A118" s="24" t="s">
        <v>302</v>
      </c>
      <c r="B118" s="25" t="s">
        <v>174</v>
      </c>
      <c r="C118" s="24" t="s">
        <v>155</v>
      </c>
      <c r="D118" s="25" t="s">
        <v>169</v>
      </c>
      <c r="E118" s="24" t="s">
        <v>53</v>
      </c>
      <c r="F118" s="25" t="s">
        <v>245</v>
      </c>
      <c r="G118" s="24" t="s">
        <v>300</v>
      </c>
      <c r="H118" s="24" t="s">
        <v>175</v>
      </c>
      <c r="I118" s="26">
        <f>SUM(L118:O118)</f>
        <v>235100</v>
      </c>
      <c r="J118" s="29">
        <v>188600</v>
      </c>
      <c r="K118" s="30">
        <v>194600</v>
      </c>
      <c r="L118" s="22">
        <v>235100</v>
      </c>
      <c r="M118" s="22"/>
      <c r="N118" s="8"/>
      <c r="O118" s="31"/>
    </row>
    <row r="119" spans="1:17" ht="30" outlineLevel="2">
      <c r="A119" s="24" t="s">
        <v>303</v>
      </c>
      <c r="B119" s="25" t="s">
        <v>55</v>
      </c>
      <c r="C119" s="24" t="s">
        <v>155</v>
      </c>
      <c r="D119" s="25" t="s">
        <v>169</v>
      </c>
      <c r="E119" s="24" t="s">
        <v>56</v>
      </c>
      <c r="F119" s="25" t="s">
        <v>32</v>
      </c>
      <c r="G119" s="24" t="s">
        <v>156</v>
      </c>
      <c r="H119" s="24" t="s">
        <v>156</v>
      </c>
      <c r="I119" s="26">
        <f t="shared" ref="I119:K121" si="10">I120</f>
        <v>80000</v>
      </c>
      <c r="J119" s="26">
        <f t="shared" si="10"/>
        <v>80000</v>
      </c>
      <c r="K119" s="26">
        <f t="shared" si="10"/>
        <v>80000</v>
      </c>
      <c r="L119" s="22"/>
      <c r="M119" s="22"/>
      <c r="N119" s="8"/>
      <c r="O119" s="28"/>
    </row>
    <row r="120" spans="1:17" ht="60" outlineLevel="4">
      <c r="A120" s="24" t="s">
        <v>304</v>
      </c>
      <c r="B120" s="25" t="s">
        <v>305</v>
      </c>
      <c r="C120" s="24" t="s">
        <v>155</v>
      </c>
      <c r="D120" s="25" t="s">
        <v>169</v>
      </c>
      <c r="E120" s="24" t="s">
        <v>56</v>
      </c>
      <c r="F120" s="25" t="s">
        <v>32</v>
      </c>
      <c r="G120" s="24" t="s">
        <v>306</v>
      </c>
      <c r="H120" s="24" t="s">
        <v>156</v>
      </c>
      <c r="I120" s="26">
        <f t="shared" si="10"/>
        <v>80000</v>
      </c>
      <c r="J120" s="27">
        <f t="shared" si="10"/>
        <v>80000</v>
      </c>
      <c r="K120" s="27">
        <f t="shared" si="10"/>
        <v>80000</v>
      </c>
      <c r="L120" s="22"/>
      <c r="M120" s="22"/>
      <c r="N120" s="8"/>
      <c r="O120" s="28"/>
    </row>
    <row r="121" spans="1:17" ht="90" outlineLevel="5">
      <c r="A121" s="24" t="s">
        <v>307</v>
      </c>
      <c r="B121" s="25" t="s">
        <v>308</v>
      </c>
      <c r="C121" s="24" t="s">
        <v>155</v>
      </c>
      <c r="D121" s="25" t="s">
        <v>169</v>
      </c>
      <c r="E121" s="24" t="s">
        <v>56</v>
      </c>
      <c r="F121" s="25" t="s">
        <v>32</v>
      </c>
      <c r="G121" s="24" t="s">
        <v>309</v>
      </c>
      <c r="H121" s="24" t="s">
        <v>156</v>
      </c>
      <c r="I121" s="26">
        <f t="shared" si="10"/>
        <v>80000</v>
      </c>
      <c r="J121" s="27">
        <f t="shared" si="10"/>
        <v>80000</v>
      </c>
      <c r="K121" s="27">
        <f t="shared" si="10"/>
        <v>80000</v>
      </c>
      <c r="L121" s="22"/>
      <c r="M121" s="22"/>
      <c r="N121" s="8"/>
      <c r="O121" s="28"/>
    </row>
    <row r="122" spans="1:17" ht="135" outlineLevel="6">
      <c r="A122" s="24" t="s">
        <v>203</v>
      </c>
      <c r="B122" s="33" t="s">
        <v>310</v>
      </c>
      <c r="C122" s="24" t="s">
        <v>155</v>
      </c>
      <c r="D122" s="25" t="s">
        <v>169</v>
      </c>
      <c r="E122" s="24" t="s">
        <v>56</v>
      </c>
      <c r="F122" s="25" t="s">
        <v>32</v>
      </c>
      <c r="G122" s="24" t="s">
        <v>311</v>
      </c>
      <c r="H122" s="24" t="s">
        <v>156</v>
      </c>
      <c r="I122" s="26">
        <f>I124</f>
        <v>80000</v>
      </c>
      <c r="J122" s="27">
        <f>J124</f>
        <v>80000</v>
      </c>
      <c r="K122" s="27">
        <f>K124</f>
        <v>80000</v>
      </c>
      <c r="L122" s="22"/>
      <c r="M122" s="22"/>
      <c r="N122" s="8"/>
      <c r="O122" s="28"/>
    </row>
    <row r="123" spans="1:17" ht="15" outlineLevel="6">
      <c r="A123" s="24" t="s">
        <v>312</v>
      </c>
      <c r="B123" s="33" t="s">
        <v>180</v>
      </c>
      <c r="C123" s="24" t="s">
        <v>155</v>
      </c>
      <c r="D123" s="25" t="s">
        <v>169</v>
      </c>
      <c r="E123" s="24" t="s">
        <v>56</v>
      </c>
      <c r="F123" s="25" t="s">
        <v>32</v>
      </c>
      <c r="G123" s="24" t="s">
        <v>311</v>
      </c>
      <c r="H123" s="24" t="s">
        <v>181</v>
      </c>
      <c r="I123" s="26">
        <f>I124</f>
        <v>80000</v>
      </c>
      <c r="J123" s="26">
        <f>J124</f>
        <v>80000</v>
      </c>
      <c r="K123" s="26">
        <f>K124</f>
        <v>80000</v>
      </c>
      <c r="L123" s="22"/>
      <c r="M123" s="22"/>
      <c r="N123" s="8"/>
      <c r="O123" s="28"/>
    </row>
    <row r="124" spans="1:17" ht="60" outlineLevel="7">
      <c r="A124" s="24" t="s">
        <v>313</v>
      </c>
      <c r="B124" s="25" t="s">
        <v>269</v>
      </c>
      <c r="C124" s="24" t="s">
        <v>155</v>
      </c>
      <c r="D124" s="25" t="s">
        <v>169</v>
      </c>
      <c r="E124" s="24" t="s">
        <v>56</v>
      </c>
      <c r="F124" s="25" t="s">
        <v>32</v>
      </c>
      <c r="G124" s="24" t="s">
        <v>311</v>
      </c>
      <c r="H124" s="24" t="s">
        <v>270</v>
      </c>
      <c r="I124" s="26">
        <f>SUM(L124:O124)</f>
        <v>80000</v>
      </c>
      <c r="J124" s="29">
        <v>80000</v>
      </c>
      <c r="K124" s="30">
        <v>80000</v>
      </c>
      <c r="L124" s="22">
        <v>80000</v>
      </c>
      <c r="M124" s="22"/>
      <c r="N124" s="8"/>
      <c r="O124" s="31"/>
    </row>
    <row r="125" spans="1:17" ht="30" outlineLevel="7">
      <c r="A125" s="24" t="s">
        <v>314</v>
      </c>
      <c r="B125" s="25" t="s">
        <v>58</v>
      </c>
      <c r="C125" s="24" t="s">
        <v>155</v>
      </c>
      <c r="D125" s="25" t="s">
        <v>257</v>
      </c>
      <c r="E125" s="24"/>
      <c r="F125" s="25"/>
      <c r="G125" s="24"/>
      <c r="H125" s="24"/>
      <c r="I125" s="26">
        <f t="shared" ref="I125:K128" si="11">I126</f>
        <v>920000</v>
      </c>
      <c r="J125" s="26">
        <f t="shared" si="11"/>
        <v>350000</v>
      </c>
      <c r="K125" s="26">
        <f t="shared" si="11"/>
        <v>350000</v>
      </c>
      <c r="L125" s="22"/>
      <c r="M125" s="22"/>
      <c r="N125" s="8"/>
      <c r="O125" s="31"/>
    </row>
    <row r="126" spans="1:17" ht="15" outlineLevel="7">
      <c r="A126" s="24" t="s">
        <v>315</v>
      </c>
      <c r="B126" s="25" t="s">
        <v>60</v>
      </c>
      <c r="C126" s="24" t="s">
        <v>155</v>
      </c>
      <c r="D126" s="25" t="s">
        <v>257</v>
      </c>
      <c r="E126" s="24"/>
      <c r="F126" s="25" t="s">
        <v>157</v>
      </c>
      <c r="G126" s="24"/>
      <c r="H126" s="24"/>
      <c r="I126" s="26">
        <f t="shared" si="11"/>
        <v>920000</v>
      </c>
      <c r="J126" s="26">
        <f t="shared" si="11"/>
        <v>350000</v>
      </c>
      <c r="K126" s="26">
        <f t="shared" si="11"/>
        <v>350000</v>
      </c>
      <c r="L126" s="22"/>
      <c r="M126" s="22"/>
      <c r="N126" s="8"/>
      <c r="O126" s="31"/>
    </row>
    <row r="127" spans="1:17" s="43" customFormat="1" ht="45" outlineLevel="4">
      <c r="A127" s="24" t="s">
        <v>316</v>
      </c>
      <c r="B127" s="36" t="s">
        <v>317</v>
      </c>
      <c r="C127" s="37" t="s">
        <v>155</v>
      </c>
      <c r="D127" s="36" t="s">
        <v>257</v>
      </c>
      <c r="E127" s="37" t="s">
        <v>56</v>
      </c>
      <c r="F127" s="36" t="s">
        <v>157</v>
      </c>
      <c r="G127" s="37" t="s">
        <v>318</v>
      </c>
      <c r="H127" s="37" t="s">
        <v>156</v>
      </c>
      <c r="I127" s="38">
        <f t="shared" si="11"/>
        <v>920000</v>
      </c>
      <c r="J127" s="39">
        <f t="shared" si="11"/>
        <v>350000</v>
      </c>
      <c r="K127" s="39">
        <f t="shared" si="11"/>
        <v>350000</v>
      </c>
      <c r="L127" s="40"/>
      <c r="M127" s="40"/>
      <c r="N127" s="41"/>
      <c r="O127" s="42"/>
      <c r="P127" s="41"/>
      <c r="Q127" s="41"/>
    </row>
    <row r="128" spans="1:17" s="43" customFormat="1" ht="75" outlineLevel="5">
      <c r="A128" s="24" t="s">
        <v>319</v>
      </c>
      <c r="B128" s="36" t="s">
        <v>320</v>
      </c>
      <c r="C128" s="37" t="s">
        <v>155</v>
      </c>
      <c r="D128" s="36" t="s">
        <v>257</v>
      </c>
      <c r="E128" s="37" t="s">
        <v>56</v>
      </c>
      <c r="F128" s="36" t="s">
        <v>157</v>
      </c>
      <c r="G128" s="37" t="s">
        <v>321</v>
      </c>
      <c r="H128" s="37" t="s">
        <v>156</v>
      </c>
      <c r="I128" s="38">
        <f t="shared" si="11"/>
        <v>920000</v>
      </c>
      <c r="J128" s="39">
        <f t="shared" si="11"/>
        <v>350000</v>
      </c>
      <c r="K128" s="39">
        <f t="shared" si="11"/>
        <v>350000</v>
      </c>
      <c r="L128" s="40"/>
      <c r="M128" s="40"/>
      <c r="N128" s="41"/>
      <c r="O128" s="42"/>
      <c r="P128" s="41"/>
      <c r="Q128" s="41"/>
    </row>
    <row r="129" spans="1:17" s="43" customFormat="1" ht="105" outlineLevel="6">
      <c r="A129" s="24" t="s">
        <v>322</v>
      </c>
      <c r="B129" s="36" t="s">
        <v>323</v>
      </c>
      <c r="C129" s="37" t="s">
        <v>155</v>
      </c>
      <c r="D129" s="36" t="s">
        <v>257</v>
      </c>
      <c r="E129" s="37" t="s">
        <v>56</v>
      </c>
      <c r="F129" s="36" t="s">
        <v>157</v>
      </c>
      <c r="G129" s="37" t="s">
        <v>324</v>
      </c>
      <c r="H129" s="37" t="s">
        <v>156</v>
      </c>
      <c r="I129" s="38">
        <f>I131</f>
        <v>920000</v>
      </c>
      <c r="J129" s="39">
        <f>J131</f>
        <v>350000</v>
      </c>
      <c r="K129" s="39">
        <f>K131</f>
        <v>350000</v>
      </c>
      <c r="L129" s="40"/>
      <c r="M129" s="40"/>
      <c r="N129" s="41"/>
      <c r="O129" s="42"/>
      <c r="P129" s="41"/>
      <c r="Q129" s="41"/>
    </row>
    <row r="130" spans="1:17" s="43" customFormat="1" ht="45" outlineLevel="6">
      <c r="A130" s="24" t="s">
        <v>325</v>
      </c>
      <c r="B130" s="36" t="s">
        <v>172</v>
      </c>
      <c r="C130" s="37" t="s">
        <v>155</v>
      </c>
      <c r="D130" s="36" t="s">
        <v>257</v>
      </c>
      <c r="E130" s="37" t="s">
        <v>56</v>
      </c>
      <c r="F130" s="36" t="s">
        <v>157</v>
      </c>
      <c r="G130" s="37" t="s">
        <v>324</v>
      </c>
      <c r="H130" s="37" t="s">
        <v>173</v>
      </c>
      <c r="I130" s="38">
        <f>I131</f>
        <v>920000</v>
      </c>
      <c r="J130" s="38">
        <f>J131</f>
        <v>350000</v>
      </c>
      <c r="K130" s="38">
        <f>K131</f>
        <v>350000</v>
      </c>
      <c r="L130" s="40"/>
      <c r="M130" s="40"/>
      <c r="N130" s="41"/>
      <c r="O130" s="42"/>
      <c r="P130" s="41"/>
      <c r="Q130" s="41"/>
    </row>
    <row r="131" spans="1:17" s="43" customFormat="1" ht="45" outlineLevel="7">
      <c r="A131" s="24" t="s">
        <v>326</v>
      </c>
      <c r="B131" s="36" t="s">
        <v>174</v>
      </c>
      <c r="C131" s="37" t="s">
        <v>155</v>
      </c>
      <c r="D131" s="36" t="s">
        <v>257</v>
      </c>
      <c r="E131" s="37" t="s">
        <v>56</v>
      </c>
      <c r="F131" s="36" t="s">
        <v>157</v>
      </c>
      <c r="G131" s="37" t="s">
        <v>324</v>
      </c>
      <c r="H131" s="37" t="s">
        <v>175</v>
      </c>
      <c r="I131" s="38">
        <f>SUM(L131:O131)</f>
        <v>920000</v>
      </c>
      <c r="J131" s="44">
        <v>350000</v>
      </c>
      <c r="K131" s="45">
        <v>350000</v>
      </c>
      <c r="L131" s="40">
        <v>920000</v>
      </c>
      <c r="M131" s="40"/>
      <c r="N131" s="41"/>
      <c r="O131" s="46"/>
      <c r="P131" s="41"/>
      <c r="Q131" s="41"/>
    </row>
    <row r="132" spans="1:17" ht="15" outlineLevel="1">
      <c r="A132" s="24" t="s">
        <v>168</v>
      </c>
      <c r="B132" s="25" t="s">
        <v>70</v>
      </c>
      <c r="C132" s="24" t="s">
        <v>155</v>
      </c>
      <c r="D132" s="25" t="s">
        <v>327</v>
      </c>
      <c r="E132" s="24" t="s">
        <v>156</v>
      </c>
      <c r="F132" s="25" t="s">
        <v>156</v>
      </c>
      <c r="G132" s="24" t="s">
        <v>156</v>
      </c>
      <c r="H132" s="24" t="s">
        <v>156</v>
      </c>
      <c r="I132" s="26">
        <f>I133+I150</f>
        <v>11836200</v>
      </c>
      <c r="J132" s="27">
        <f>J133+J150</f>
        <v>11836200</v>
      </c>
      <c r="K132" s="27">
        <f>K133+K150</f>
        <v>11836200</v>
      </c>
      <c r="L132" s="22"/>
      <c r="M132" s="22"/>
      <c r="N132" s="8"/>
      <c r="O132" s="28"/>
    </row>
    <row r="133" spans="1:17" ht="15" outlineLevel="2">
      <c r="A133" s="24" t="s">
        <v>328</v>
      </c>
      <c r="B133" s="25" t="s">
        <v>75</v>
      </c>
      <c r="C133" s="24" t="s">
        <v>155</v>
      </c>
      <c r="D133" s="25" t="s">
        <v>327</v>
      </c>
      <c r="E133" s="24" t="s">
        <v>76</v>
      </c>
      <c r="F133" s="25" t="s">
        <v>158</v>
      </c>
      <c r="G133" s="24" t="s">
        <v>156</v>
      </c>
      <c r="H133" s="24" t="s">
        <v>156</v>
      </c>
      <c r="I133" s="26">
        <f>I134+I142</f>
        <v>9916000</v>
      </c>
      <c r="J133" s="27">
        <f>J134+J142</f>
        <v>9916000</v>
      </c>
      <c r="K133" s="27">
        <f>K134+K142</f>
        <v>9916000</v>
      </c>
      <c r="L133" s="22"/>
      <c r="M133" s="22"/>
      <c r="N133" s="8"/>
      <c r="O133" s="28"/>
    </row>
    <row r="134" spans="1:17" ht="30" outlineLevel="4">
      <c r="A134" s="24" t="s">
        <v>329</v>
      </c>
      <c r="B134" s="25" t="s">
        <v>330</v>
      </c>
      <c r="C134" s="24" t="s">
        <v>155</v>
      </c>
      <c r="D134" s="25" t="s">
        <v>327</v>
      </c>
      <c r="E134" s="24" t="s">
        <v>76</v>
      </c>
      <c r="F134" s="25" t="s">
        <v>158</v>
      </c>
      <c r="G134" s="24" t="s">
        <v>331</v>
      </c>
      <c r="H134" s="24" t="s">
        <v>156</v>
      </c>
      <c r="I134" s="26">
        <f>I135</f>
        <v>4188000</v>
      </c>
      <c r="J134" s="27">
        <f>J135</f>
        <v>4188000</v>
      </c>
      <c r="K134" s="27">
        <f>K135</f>
        <v>4188000</v>
      </c>
      <c r="L134" s="22"/>
      <c r="M134" s="22"/>
      <c r="N134" s="8"/>
      <c r="O134" s="28"/>
    </row>
    <row r="135" spans="1:17" ht="75" outlineLevel="5">
      <c r="A135" s="24" t="s">
        <v>332</v>
      </c>
      <c r="B135" s="25" t="s">
        <v>333</v>
      </c>
      <c r="C135" s="24" t="s">
        <v>155</v>
      </c>
      <c r="D135" s="25" t="s">
        <v>327</v>
      </c>
      <c r="E135" s="24" t="s">
        <v>76</v>
      </c>
      <c r="F135" s="25" t="s">
        <v>158</v>
      </c>
      <c r="G135" s="24" t="s">
        <v>334</v>
      </c>
      <c r="H135" s="24" t="s">
        <v>156</v>
      </c>
      <c r="I135" s="26">
        <f>I136+I139</f>
        <v>4188000</v>
      </c>
      <c r="J135" s="26">
        <f>J136+J139</f>
        <v>4188000</v>
      </c>
      <c r="K135" s="26">
        <f>K136+K139</f>
        <v>4188000</v>
      </c>
      <c r="L135" s="22"/>
      <c r="M135" s="22"/>
      <c r="N135" s="8"/>
      <c r="O135" s="28"/>
    </row>
    <row r="136" spans="1:17" ht="105" outlineLevel="6">
      <c r="A136" s="24" t="s">
        <v>335</v>
      </c>
      <c r="B136" s="25" t="s">
        <v>336</v>
      </c>
      <c r="C136" s="24" t="s">
        <v>155</v>
      </c>
      <c r="D136" s="25" t="s">
        <v>327</v>
      </c>
      <c r="E136" s="24" t="s">
        <v>76</v>
      </c>
      <c r="F136" s="25" t="s">
        <v>158</v>
      </c>
      <c r="G136" s="24" t="s">
        <v>337</v>
      </c>
      <c r="H136" s="24" t="s">
        <v>156</v>
      </c>
      <c r="I136" s="26">
        <f>I138</f>
        <v>3914000</v>
      </c>
      <c r="J136" s="27">
        <f>J138</f>
        <v>3914000</v>
      </c>
      <c r="K136" s="27">
        <f>K138</f>
        <v>3914000</v>
      </c>
      <c r="L136" s="22"/>
      <c r="M136" s="22"/>
      <c r="N136" s="8"/>
      <c r="O136" s="28"/>
    </row>
    <row r="137" spans="1:17" ht="45" outlineLevel="6">
      <c r="A137" s="24" t="s">
        <v>338</v>
      </c>
      <c r="B137" s="25" t="s">
        <v>339</v>
      </c>
      <c r="C137" s="24" t="s">
        <v>155</v>
      </c>
      <c r="D137" s="25" t="s">
        <v>327</v>
      </c>
      <c r="E137" s="24" t="s">
        <v>76</v>
      </c>
      <c r="F137" s="25" t="s">
        <v>158</v>
      </c>
      <c r="G137" s="24" t="s">
        <v>337</v>
      </c>
      <c r="H137" s="24" t="s">
        <v>340</v>
      </c>
      <c r="I137" s="26">
        <f>I138</f>
        <v>3914000</v>
      </c>
      <c r="J137" s="26">
        <f>J138</f>
        <v>3914000</v>
      </c>
      <c r="K137" s="26">
        <f>K138</f>
        <v>3914000</v>
      </c>
      <c r="L137" s="22"/>
      <c r="M137" s="22"/>
      <c r="N137" s="8"/>
      <c r="O137" s="28"/>
    </row>
    <row r="138" spans="1:17" ht="15" outlineLevel="7">
      <c r="A138" s="24" t="s">
        <v>341</v>
      </c>
      <c r="B138" s="25" t="s">
        <v>342</v>
      </c>
      <c r="C138" s="24" t="s">
        <v>155</v>
      </c>
      <c r="D138" s="25" t="s">
        <v>327</v>
      </c>
      <c r="E138" s="24" t="s">
        <v>76</v>
      </c>
      <c r="F138" s="25" t="s">
        <v>158</v>
      </c>
      <c r="G138" s="24" t="s">
        <v>337</v>
      </c>
      <c r="H138" s="24" t="s">
        <v>343</v>
      </c>
      <c r="I138" s="26">
        <f>SUM(L138:O138)</f>
        <v>3914000</v>
      </c>
      <c r="J138" s="29">
        <v>3914000</v>
      </c>
      <c r="K138" s="30">
        <v>3914000</v>
      </c>
      <c r="L138" s="22">
        <v>3914000</v>
      </c>
      <c r="M138" s="22"/>
      <c r="N138" s="8"/>
      <c r="O138" s="31"/>
    </row>
    <row r="139" spans="1:17" ht="150" outlineLevel="6">
      <c r="A139" s="24" t="s">
        <v>344</v>
      </c>
      <c r="B139" s="33" t="s">
        <v>345</v>
      </c>
      <c r="C139" s="24" t="s">
        <v>155</v>
      </c>
      <c r="D139" s="25" t="s">
        <v>327</v>
      </c>
      <c r="E139" s="24" t="s">
        <v>76</v>
      </c>
      <c r="F139" s="25" t="s">
        <v>158</v>
      </c>
      <c r="G139" s="24" t="s">
        <v>346</v>
      </c>
      <c r="H139" s="24" t="s">
        <v>156</v>
      </c>
      <c r="I139" s="26">
        <f>I141</f>
        <v>274000</v>
      </c>
      <c r="J139" s="27">
        <f>J141</f>
        <v>274000</v>
      </c>
      <c r="K139" s="27">
        <f>K141</f>
        <v>274000</v>
      </c>
      <c r="L139" s="22"/>
      <c r="M139" s="22"/>
      <c r="N139" s="8"/>
      <c r="O139" s="28"/>
    </row>
    <row r="140" spans="1:17" ht="45" outlineLevel="6">
      <c r="A140" s="24" t="s">
        <v>347</v>
      </c>
      <c r="B140" s="33" t="s">
        <v>339</v>
      </c>
      <c r="C140" s="24" t="s">
        <v>155</v>
      </c>
      <c r="D140" s="25" t="s">
        <v>327</v>
      </c>
      <c r="E140" s="24" t="s">
        <v>76</v>
      </c>
      <c r="F140" s="25" t="s">
        <v>158</v>
      </c>
      <c r="G140" s="24" t="s">
        <v>346</v>
      </c>
      <c r="H140" s="24" t="s">
        <v>340</v>
      </c>
      <c r="I140" s="26">
        <f>I141</f>
        <v>274000</v>
      </c>
      <c r="J140" s="26">
        <f>J141</f>
        <v>274000</v>
      </c>
      <c r="K140" s="26">
        <f>K141</f>
        <v>274000</v>
      </c>
      <c r="L140" s="22"/>
      <c r="M140" s="22"/>
      <c r="N140" s="8"/>
      <c r="O140" s="28"/>
    </row>
    <row r="141" spans="1:17" ht="15" outlineLevel="7">
      <c r="A141" s="24" t="s">
        <v>348</v>
      </c>
      <c r="B141" s="25" t="s">
        <v>342</v>
      </c>
      <c r="C141" s="24" t="s">
        <v>155</v>
      </c>
      <c r="D141" s="25" t="s">
        <v>327</v>
      </c>
      <c r="E141" s="24" t="s">
        <v>76</v>
      </c>
      <c r="F141" s="25" t="s">
        <v>158</v>
      </c>
      <c r="G141" s="24" t="s">
        <v>346</v>
      </c>
      <c r="H141" s="24" t="s">
        <v>343</v>
      </c>
      <c r="I141" s="26">
        <f>SUM(L141:O141)</f>
        <v>274000</v>
      </c>
      <c r="J141" s="29">
        <v>274000</v>
      </c>
      <c r="K141" s="30">
        <v>274000</v>
      </c>
      <c r="L141" s="22">
        <v>274000</v>
      </c>
      <c r="M141" s="22"/>
      <c r="N141" s="8"/>
      <c r="O141" s="31"/>
    </row>
    <row r="142" spans="1:17" ht="45" outlineLevel="4">
      <c r="A142" s="24" t="s">
        <v>349</v>
      </c>
      <c r="B142" s="25" t="s">
        <v>350</v>
      </c>
      <c r="C142" s="24" t="s">
        <v>155</v>
      </c>
      <c r="D142" s="25" t="s">
        <v>327</v>
      </c>
      <c r="E142" s="24" t="s">
        <v>76</v>
      </c>
      <c r="F142" s="25" t="s">
        <v>158</v>
      </c>
      <c r="G142" s="24" t="s">
        <v>351</v>
      </c>
      <c r="H142" s="24" t="s">
        <v>156</v>
      </c>
      <c r="I142" s="26">
        <f>I143</f>
        <v>5728000</v>
      </c>
      <c r="J142" s="27">
        <f>J143</f>
        <v>5728000</v>
      </c>
      <c r="K142" s="27">
        <f>K143</f>
        <v>5728000</v>
      </c>
      <c r="L142" s="22"/>
      <c r="M142" s="22"/>
      <c r="N142" s="8"/>
      <c r="O142" s="28"/>
    </row>
    <row r="143" spans="1:17" ht="75" outlineLevel="5">
      <c r="A143" s="24" t="s">
        <v>352</v>
      </c>
      <c r="B143" s="25" t="s">
        <v>353</v>
      </c>
      <c r="C143" s="24" t="s">
        <v>155</v>
      </c>
      <c r="D143" s="25" t="s">
        <v>327</v>
      </c>
      <c r="E143" s="24" t="s">
        <v>76</v>
      </c>
      <c r="F143" s="25" t="s">
        <v>158</v>
      </c>
      <c r="G143" s="24" t="s">
        <v>354</v>
      </c>
      <c r="H143" s="24" t="s">
        <v>156</v>
      </c>
      <c r="I143" s="26">
        <f>I144+I147</f>
        <v>5728000</v>
      </c>
      <c r="J143" s="26">
        <f>J144+J147</f>
        <v>5728000</v>
      </c>
      <c r="K143" s="26">
        <f>K144+K147</f>
        <v>5728000</v>
      </c>
      <c r="L143" s="22"/>
      <c r="M143" s="22"/>
      <c r="N143" s="8"/>
      <c r="O143" s="28"/>
    </row>
    <row r="144" spans="1:17" ht="105" outlineLevel="6">
      <c r="A144" s="24" t="s">
        <v>355</v>
      </c>
      <c r="B144" s="25" t="s">
        <v>356</v>
      </c>
      <c r="C144" s="24" t="s">
        <v>155</v>
      </c>
      <c r="D144" s="25" t="s">
        <v>327</v>
      </c>
      <c r="E144" s="24" t="s">
        <v>76</v>
      </c>
      <c r="F144" s="25" t="s">
        <v>158</v>
      </c>
      <c r="G144" s="24" t="s">
        <v>357</v>
      </c>
      <c r="H144" s="24" t="s">
        <v>156</v>
      </c>
      <c r="I144" s="26">
        <f>I146</f>
        <v>5213000</v>
      </c>
      <c r="J144" s="27">
        <f>J146</f>
        <v>5213000</v>
      </c>
      <c r="K144" s="27">
        <f>K146</f>
        <v>5213000</v>
      </c>
      <c r="L144" s="22"/>
      <c r="M144" s="22"/>
      <c r="N144" s="8"/>
      <c r="O144" s="28"/>
    </row>
    <row r="145" spans="1:17" ht="45" outlineLevel="6">
      <c r="A145" s="24" t="s">
        <v>358</v>
      </c>
      <c r="B145" s="25" t="s">
        <v>339</v>
      </c>
      <c r="C145" s="24" t="s">
        <v>155</v>
      </c>
      <c r="D145" s="25" t="s">
        <v>327</v>
      </c>
      <c r="E145" s="24" t="s">
        <v>76</v>
      </c>
      <c r="F145" s="25" t="s">
        <v>158</v>
      </c>
      <c r="G145" s="24" t="s">
        <v>357</v>
      </c>
      <c r="H145" s="24" t="s">
        <v>340</v>
      </c>
      <c r="I145" s="26">
        <f>I146</f>
        <v>5213000</v>
      </c>
      <c r="J145" s="26">
        <f>J146</f>
        <v>5213000</v>
      </c>
      <c r="K145" s="26">
        <f>K146</f>
        <v>5213000</v>
      </c>
      <c r="L145" s="22"/>
      <c r="M145" s="22"/>
      <c r="N145" s="8"/>
      <c r="O145" s="28"/>
    </row>
    <row r="146" spans="1:17" ht="15" outlineLevel="7">
      <c r="A146" s="24" t="s">
        <v>359</v>
      </c>
      <c r="B146" s="25" t="s">
        <v>342</v>
      </c>
      <c r="C146" s="24" t="s">
        <v>155</v>
      </c>
      <c r="D146" s="25" t="s">
        <v>327</v>
      </c>
      <c r="E146" s="24" t="s">
        <v>76</v>
      </c>
      <c r="F146" s="25" t="s">
        <v>158</v>
      </c>
      <c r="G146" s="24" t="s">
        <v>357</v>
      </c>
      <c r="H146" s="24" t="s">
        <v>343</v>
      </c>
      <c r="I146" s="26">
        <f>SUM(L146:O146)</f>
        <v>5213000</v>
      </c>
      <c r="J146" s="29">
        <v>5213000</v>
      </c>
      <c r="K146" s="30">
        <v>5213000</v>
      </c>
      <c r="L146" s="22">
        <v>5213000</v>
      </c>
      <c r="M146" s="22"/>
      <c r="N146" s="8"/>
      <c r="O146" s="31"/>
    </row>
    <row r="147" spans="1:17" ht="150" outlineLevel="6">
      <c r="A147" s="24" t="s">
        <v>360</v>
      </c>
      <c r="B147" s="33" t="s">
        <v>361</v>
      </c>
      <c r="C147" s="24" t="s">
        <v>155</v>
      </c>
      <c r="D147" s="25" t="s">
        <v>327</v>
      </c>
      <c r="E147" s="24" t="s">
        <v>76</v>
      </c>
      <c r="F147" s="25" t="s">
        <v>158</v>
      </c>
      <c r="G147" s="24" t="s">
        <v>362</v>
      </c>
      <c r="H147" s="24" t="s">
        <v>156</v>
      </c>
      <c r="I147" s="26">
        <f>I149</f>
        <v>515000</v>
      </c>
      <c r="J147" s="27">
        <f>J149</f>
        <v>515000</v>
      </c>
      <c r="K147" s="27">
        <f>K149</f>
        <v>515000</v>
      </c>
      <c r="L147" s="22"/>
      <c r="M147" s="22"/>
      <c r="N147" s="8"/>
      <c r="O147" s="28"/>
    </row>
    <row r="148" spans="1:17" ht="45" outlineLevel="6">
      <c r="A148" s="24" t="s">
        <v>363</v>
      </c>
      <c r="B148" s="33" t="s">
        <v>339</v>
      </c>
      <c r="C148" s="24" t="s">
        <v>155</v>
      </c>
      <c r="D148" s="25" t="s">
        <v>327</v>
      </c>
      <c r="E148" s="24" t="s">
        <v>76</v>
      </c>
      <c r="F148" s="25" t="s">
        <v>158</v>
      </c>
      <c r="G148" s="24" t="s">
        <v>362</v>
      </c>
      <c r="H148" s="24" t="s">
        <v>340</v>
      </c>
      <c r="I148" s="26">
        <f>I149</f>
        <v>515000</v>
      </c>
      <c r="J148" s="26">
        <f>J149</f>
        <v>515000</v>
      </c>
      <c r="K148" s="26">
        <f>K149</f>
        <v>515000</v>
      </c>
      <c r="L148" s="22"/>
      <c r="M148" s="22"/>
      <c r="N148" s="8"/>
      <c r="O148" s="28"/>
    </row>
    <row r="149" spans="1:17" ht="15" outlineLevel="7">
      <c r="A149" s="24" t="s">
        <v>364</v>
      </c>
      <c r="B149" s="25" t="s">
        <v>342</v>
      </c>
      <c r="C149" s="24" t="s">
        <v>155</v>
      </c>
      <c r="D149" s="25" t="s">
        <v>327</v>
      </c>
      <c r="E149" s="24" t="s">
        <v>76</v>
      </c>
      <c r="F149" s="25" t="s">
        <v>158</v>
      </c>
      <c r="G149" s="24" t="s">
        <v>362</v>
      </c>
      <c r="H149" s="24" t="s">
        <v>343</v>
      </c>
      <c r="I149" s="26">
        <f>SUM(L149:O149)</f>
        <v>515000</v>
      </c>
      <c r="J149" s="29">
        <v>515000</v>
      </c>
      <c r="K149" s="30">
        <v>515000</v>
      </c>
      <c r="L149" s="22">
        <v>515000</v>
      </c>
      <c r="M149" s="22"/>
      <c r="N149" s="8"/>
      <c r="O149" s="31"/>
    </row>
    <row r="150" spans="1:17" ht="15" outlineLevel="2">
      <c r="A150" s="24" t="s">
        <v>365</v>
      </c>
      <c r="B150" s="25" t="s">
        <v>81</v>
      </c>
      <c r="C150" s="24" t="s">
        <v>155</v>
      </c>
      <c r="D150" s="25" t="s">
        <v>327</v>
      </c>
      <c r="E150" s="24" t="s">
        <v>82</v>
      </c>
      <c r="F150" s="25" t="s">
        <v>327</v>
      </c>
      <c r="G150" s="24" t="s">
        <v>156</v>
      </c>
      <c r="H150" s="24" t="s">
        <v>156</v>
      </c>
      <c r="I150" s="26">
        <f t="shared" ref="I150:K151" si="12">I151</f>
        <v>1920200</v>
      </c>
      <c r="J150" s="26">
        <f t="shared" si="12"/>
        <v>1920200</v>
      </c>
      <c r="K150" s="26">
        <f t="shared" si="12"/>
        <v>1920200</v>
      </c>
      <c r="L150" s="22"/>
      <c r="M150" s="22"/>
      <c r="N150" s="8"/>
      <c r="O150" s="28"/>
    </row>
    <row r="151" spans="1:17" ht="30" outlineLevel="4">
      <c r="A151" s="24" t="s">
        <v>366</v>
      </c>
      <c r="B151" s="25" t="s">
        <v>367</v>
      </c>
      <c r="C151" s="24" t="s">
        <v>155</v>
      </c>
      <c r="D151" s="25" t="s">
        <v>327</v>
      </c>
      <c r="E151" s="24" t="s">
        <v>82</v>
      </c>
      <c r="F151" s="25" t="s">
        <v>327</v>
      </c>
      <c r="G151" s="24" t="s">
        <v>368</v>
      </c>
      <c r="H151" s="24" t="s">
        <v>156</v>
      </c>
      <c r="I151" s="26">
        <f t="shared" si="12"/>
        <v>1920200</v>
      </c>
      <c r="J151" s="27">
        <f t="shared" si="12"/>
        <v>1920200</v>
      </c>
      <c r="K151" s="27">
        <f t="shared" si="12"/>
        <v>1920200</v>
      </c>
      <c r="L151" s="22"/>
      <c r="M151" s="22"/>
      <c r="N151" s="8"/>
      <c r="O151" s="28"/>
    </row>
    <row r="152" spans="1:17" ht="60" outlineLevel="5">
      <c r="A152" s="24" t="s">
        <v>369</v>
      </c>
      <c r="B152" s="25" t="s">
        <v>370</v>
      </c>
      <c r="C152" s="24" t="s">
        <v>155</v>
      </c>
      <c r="D152" s="25" t="s">
        <v>327</v>
      </c>
      <c r="E152" s="24" t="s">
        <v>82</v>
      </c>
      <c r="F152" s="25" t="s">
        <v>327</v>
      </c>
      <c r="G152" s="24" t="s">
        <v>371</v>
      </c>
      <c r="H152" s="24" t="s">
        <v>156</v>
      </c>
      <c r="I152" s="26">
        <f>I153++I156+I159+I162+I165</f>
        <v>1920200</v>
      </c>
      <c r="J152" s="27">
        <f>J153++J156+J159+J162+J165</f>
        <v>1920200</v>
      </c>
      <c r="K152" s="27">
        <f>K153++K156+K159+K162+K165</f>
        <v>1920200</v>
      </c>
      <c r="L152" s="22"/>
      <c r="M152" s="22"/>
      <c r="N152" s="8"/>
      <c r="O152" s="28"/>
    </row>
    <row r="153" spans="1:17" ht="90" outlineLevel="6">
      <c r="A153" s="24" t="s">
        <v>372</v>
      </c>
      <c r="B153" s="25" t="s">
        <v>373</v>
      </c>
      <c r="C153" s="24" t="s">
        <v>155</v>
      </c>
      <c r="D153" s="25" t="s">
        <v>327</v>
      </c>
      <c r="E153" s="24" t="s">
        <v>82</v>
      </c>
      <c r="F153" s="25" t="s">
        <v>327</v>
      </c>
      <c r="G153" s="24" t="s">
        <v>374</v>
      </c>
      <c r="H153" s="24" t="s">
        <v>156</v>
      </c>
      <c r="I153" s="26">
        <f>I155</f>
        <v>337200</v>
      </c>
      <c r="J153" s="27">
        <f>J155</f>
        <v>337200</v>
      </c>
      <c r="K153" s="27">
        <f>K155</f>
        <v>337200</v>
      </c>
      <c r="L153" s="22"/>
      <c r="M153" s="22"/>
      <c r="N153" s="8"/>
      <c r="O153" s="28"/>
    </row>
    <row r="154" spans="1:17" ht="45" outlineLevel="6">
      <c r="A154" s="24" t="s">
        <v>375</v>
      </c>
      <c r="B154" s="25" t="s">
        <v>339</v>
      </c>
      <c r="C154" s="24" t="s">
        <v>155</v>
      </c>
      <c r="D154" s="25" t="s">
        <v>327</v>
      </c>
      <c r="E154" s="24" t="s">
        <v>82</v>
      </c>
      <c r="F154" s="25" t="s">
        <v>327</v>
      </c>
      <c r="G154" s="24" t="s">
        <v>374</v>
      </c>
      <c r="H154" s="24" t="s">
        <v>340</v>
      </c>
      <c r="I154" s="26">
        <f>I155</f>
        <v>337200</v>
      </c>
      <c r="J154" s="26">
        <f>J155</f>
        <v>337200</v>
      </c>
      <c r="K154" s="26">
        <f>K155</f>
        <v>337200</v>
      </c>
      <c r="L154" s="22"/>
      <c r="M154" s="22"/>
      <c r="N154" s="8"/>
      <c r="O154" s="28"/>
    </row>
    <row r="155" spans="1:17" ht="15" outlineLevel="7">
      <c r="A155" s="24" t="s">
        <v>376</v>
      </c>
      <c r="B155" s="25" t="s">
        <v>342</v>
      </c>
      <c r="C155" s="24" t="s">
        <v>155</v>
      </c>
      <c r="D155" s="25" t="s">
        <v>327</v>
      </c>
      <c r="E155" s="24" t="s">
        <v>82</v>
      </c>
      <c r="F155" s="25" t="s">
        <v>327</v>
      </c>
      <c r="G155" s="24" t="s">
        <v>374</v>
      </c>
      <c r="H155" s="24" t="s">
        <v>343</v>
      </c>
      <c r="I155" s="26">
        <f>SUM(L155:O155)</f>
        <v>337200</v>
      </c>
      <c r="J155" s="29">
        <v>337200</v>
      </c>
      <c r="K155" s="30">
        <v>337200</v>
      </c>
      <c r="L155" s="22"/>
      <c r="M155" s="22"/>
      <c r="N155" s="8"/>
      <c r="O155" s="31">
        <v>337200</v>
      </c>
      <c r="P155" s="8">
        <v>337200</v>
      </c>
      <c r="Q155" s="8">
        <v>337200</v>
      </c>
    </row>
    <row r="156" spans="1:17" ht="90" outlineLevel="6">
      <c r="A156" s="24" t="s">
        <v>377</v>
      </c>
      <c r="B156" s="25" t="s">
        <v>378</v>
      </c>
      <c r="C156" s="24" t="s">
        <v>155</v>
      </c>
      <c r="D156" s="25" t="s">
        <v>327</v>
      </c>
      <c r="E156" s="24" t="s">
        <v>82</v>
      </c>
      <c r="F156" s="25" t="s">
        <v>327</v>
      </c>
      <c r="G156" s="24" t="s">
        <v>379</v>
      </c>
      <c r="H156" s="24" t="s">
        <v>156</v>
      </c>
      <c r="I156" s="26">
        <f>I158</f>
        <v>1398000</v>
      </c>
      <c r="J156" s="27">
        <f>J158</f>
        <v>1398000</v>
      </c>
      <c r="K156" s="27">
        <f>K158</f>
        <v>1398000</v>
      </c>
      <c r="L156" s="22"/>
      <c r="M156" s="22"/>
      <c r="N156" s="8"/>
      <c r="O156" s="28"/>
    </row>
    <row r="157" spans="1:17" ht="45" outlineLevel="6">
      <c r="A157" s="24" t="s">
        <v>380</v>
      </c>
      <c r="B157" s="25" t="s">
        <v>339</v>
      </c>
      <c r="C157" s="24" t="s">
        <v>155</v>
      </c>
      <c r="D157" s="25" t="s">
        <v>327</v>
      </c>
      <c r="E157" s="24" t="s">
        <v>82</v>
      </c>
      <c r="F157" s="25" t="s">
        <v>327</v>
      </c>
      <c r="G157" s="24" t="s">
        <v>379</v>
      </c>
      <c r="H157" s="24" t="s">
        <v>340</v>
      </c>
      <c r="I157" s="26">
        <f>I158</f>
        <v>1398000</v>
      </c>
      <c r="J157" s="26">
        <f>J158</f>
        <v>1398000</v>
      </c>
      <c r="K157" s="26">
        <f>K158</f>
        <v>1398000</v>
      </c>
      <c r="L157" s="22"/>
      <c r="M157" s="22"/>
      <c r="N157" s="8"/>
      <c r="O157" s="28"/>
    </row>
    <row r="158" spans="1:17" ht="15" outlineLevel="7">
      <c r="A158" s="24" t="s">
        <v>381</v>
      </c>
      <c r="B158" s="25" t="s">
        <v>342</v>
      </c>
      <c r="C158" s="24" t="s">
        <v>155</v>
      </c>
      <c r="D158" s="25" t="s">
        <v>327</v>
      </c>
      <c r="E158" s="24" t="s">
        <v>82</v>
      </c>
      <c r="F158" s="25" t="s">
        <v>327</v>
      </c>
      <c r="G158" s="24" t="s">
        <v>379</v>
      </c>
      <c r="H158" s="24" t="s">
        <v>343</v>
      </c>
      <c r="I158" s="26">
        <f>SUM(L158:O158)</f>
        <v>1398000</v>
      </c>
      <c r="J158" s="29">
        <v>1398000</v>
      </c>
      <c r="K158" s="30">
        <v>1398000</v>
      </c>
      <c r="L158" s="22">
        <v>1398000</v>
      </c>
      <c r="M158" s="22"/>
      <c r="N158" s="8"/>
      <c r="O158" s="31"/>
    </row>
    <row r="159" spans="1:17" ht="135" outlineLevel="6">
      <c r="A159" s="24" t="s">
        <v>382</v>
      </c>
      <c r="B159" s="33" t="s">
        <v>383</v>
      </c>
      <c r="C159" s="24" t="s">
        <v>155</v>
      </c>
      <c r="D159" s="25" t="s">
        <v>327</v>
      </c>
      <c r="E159" s="24" t="s">
        <v>82</v>
      </c>
      <c r="F159" s="25" t="s">
        <v>327</v>
      </c>
      <c r="G159" s="24" t="s">
        <v>384</v>
      </c>
      <c r="H159" s="24" t="s">
        <v>156</v>
      </c>
      <c r="I159" s="26">
        <f>I161</f>
        <v>75000</v>
      </c>
      <c r="J159" s="27">
        <f>J161</f>
        <v>75000</v>
      </c>
      <c r="K159" s="27">
        <f>K161</f>
        <v>75000</v>
      </c>
      <c r="L159" s="22"/>
      <c r="M159" s="22"/>
      <c r="N159" s="8"/>
      <c r="O159" s="28"/>
    </row>
    <row r="160" spans="1:17" ht="45" outlineLevel="6">
      <c r="A160" s="24" t="s">
        <v>385</v>
      </c>
      <c r="B160" s="33" t="s">
        <v>339</v>
      </c>
      <c r="C160" s="24" t="s">
        <v>155</v>
      </c>
      <c r="D160" s="25" t="s">
        <v>327</v>
      </c>
      <c r="E160" s="24" t="s">
        <v>82</v>
      </c>
      <c r="F160" s="25" t="s">
        <v>327</v>
      </c>
      <c r="G160" s="24" t="s">
        <v>384</v>
      </c>
      <c r="H160" s="24" t="s">
        <v>340</v>
      </c>
      <c r="I160" s="26">
        <f>I161</f>
        <v>75000</v>
      </c>
      <c r="J160" s="26">
        <f>J161</f>
        <v>75000</v>
      </c>
      <c r="K160" s="26">
        <f>K161</f>
        <v>75000</v>
      </c>
      <c r="L160" s="22"/>
      <c r="M160" s="22"/>
      <c r="N160" s="8"/>
      <c r="O160" s="28"/>
    </row>
    <row r="161" spans="1:15" ht="15" outlineLevel="7">
      <c r="A161" s="24" t="s">
        <v>386</v>
      </c>
      <c r="B161" s="25" t="s">
        <v>342</v>
      </c>
      <c r="C161" s="24" t="s">
        <v>155</v>
      </c>
      <c r="D161" s="25" t="s">
        <v>327</v>
      </c>
      <c r="E161" s="24" t="s">
        <v>82</v>
      </c>
      <c r="F161" s="25" t="s">
        <v>327</v>
      </c>
      <c r="G161" s="24" t="s">
        <v>384</v>
      </c>
      <c r="H161" s="24" t="s">
        <v>343</v>
      </c>
      <c r="I161" s="26">
        <f>SUM(L161:O161)</f>
        <v>75000</v>
      </c>
      <c r="J161" s="29">
        <v>75000</v>
      </c>
      <c r="K161" s="30">
        <v>75000</v>
      </c>
      <c r="L161" s="22">
        <v>75000</v>
      </c>
      <c r="M161" s="22"/>
      <c r="N161" s="8"/>
      <c r="O161" s="31"/>
    </row>
    <row r="162" spans="1:15" ht="105" outlineLevel="6">
      <c r="A162" s="24" t="s">
        <v>387</v>
      </c>
      <c r="B162" s="25" t="s">
        <v>388</v>
      </c>
      <c r="C162" s="24" t="s">
        <v>155</v>
      </c>
      <c r="D162" s="25" t="s">
        <v>327</v>
      </c>
      <c r="E162" s="24" t="s">
        <v>82</v>
      </c>
      <c r="F162" s="25" t="s">
        <v>327</v>
      </c>
      <c r="G162" s="24" t="s">
        <v>389</v>
      </c>
      <c r="H162" s="24" t="s">
        <v>156</v>
      </c>
      <c r="I162" s="26">
        <f>I164</f>
        <v>34000</v>
      </c>
      <c r="J162" s="27">
        <f>J164</f>
        <v>34000</v>
      </c>
      <c r="K162" s="27">
        <f>K164</f>
        <v>34000</v>
      </c>
      <c r="L162" s="22"/>
      <c r="M162" s="22"/>
      <c r="N162" s="8"/>
      <c r="O162" s="28"/>
    </row>
    <row r="163" spans="1:15" ht="45" outlineLevel="6">
      <c r="A163" s="24" t="s">
        <v>390</v>
      </c>
      <c r="B163" s="25" t="s">
        <v>339</v>
      </c>
      <c r="C163" s="24" t="s">
        <v>155</v>
      </c>
      <c r="D163" s="25" t="s">
        <v>327</v>
      </c>
      <c r="E163" s="24" t="s">
        <v>82</v>
      </c>
      <c r="F163" s="25" t="s">
        <v>327</v>
      </c>
      <c r="G163" s="24" t="s">
        <v>389</v>
      </c>
      <c r="H163" s="24" t="s">
        <v>340</v>
      </c>
      <c r="I163" s="26">
        <f>I164</f>
        <v>34000</v>
      </c>
      <c r="J163" s="26">
        <f>J164</f>
        <v>34000</v>
      </c>
      <c r="K163" s="26">
        <f>K164</f>
        <v>34000</v>
      </c>
      <c r="L163" s="22"/>
      <c r="M163" s="22"/>
      <c r="N163" s="8"/>
      <c r="O163" s="28"/>
    </row>
    <row r="164" spans="1:15" ht="15" outlineLevel="7">
      <c r="A164" s="24" t="s">
        <v>391</v>
      </c>
      <c r="B164" s="25" t="s">
        <v>342</v>
      </c>
      <c r="C164" s="24" t="s">
        <v>155</v>
      </c>
      <c r="D164" s="25" t="s">
        <v>327</v>
      </c>
      <c r="E164" s="24" t="s">
        <v>82</v>
      </c>
      <c r="F164" s="25" t="s">
        <v>327</v>
      </c>
      <c r="G164" s="24" t="s">
        <v>389</v>
      </c>
      <c r="H164" s="24" t="s">
        <v>343</v>
      </c>
      <c r="I164" s="26">
        <f>SUM(L164:O164)</f>
        <v>34000</v>
      </c>
      <c r="J164" s="29">
        <v>34000</v>
      </c>
      <c r="K164" s="30">
        <v>34000</v>
      </c>
      <c r="L164" s="22">
        <v>34000</v>
      </c>
      <c r="M164" s="22"/>
      <c r="N164" s="8"/>
      <c r="O164" s="31"/>
    </row>
    <row r="165" spans="1:15" ht="90" outlineLevel="6">
      <c r="A165" s="24" t="s">
        <v>392</v>
      </c>
      <c r="B165" s="25" t="s">
        <v>393</v>
      </c>
      <c r="C165" s="24" t="s">
        <v>155</v>
      </c>
      <c r="D165" s="25" t="s">
        <v>327</v>
      </c>
      <c r="E165" s="24" t="s">
        <v>82</v>
      </c>
      <c r="F165" s="25" t="s">
        <v>327</v>
      </c>
      <c r="G165" s="24" t="s">
        <v>394</v>
      </c>
      <c r="H165" s="24" t="s">
        <v>156</v>
      </c>
      <c r="I165" s="26">
        <f>I167</f>
        <v>76000</v>
      </c>
      <c r="J165" s="27">
        <f>J167</f>
        <v>76000</v>
      </c>
      <c r="K165" s="27">
        <f>K167</f>
        <v>76000</v>
      </c>
      <c r="L165" s="22"/>
      <c r="M165" s="22"/>
      <c r="N165" s="8"/>
      <c r="O165" s="28"/>
    </row>
    <row r="166" spans="1:15" ht="45" outlineLevel="6">
      <c r="A166" s="24" t="s">
        <v>395</v>
      </c>
      <c r="B166" s="25" t="s">
        <v>339</v>
      </c>
      <c r="C166" s="24" t="s">
        <v>155</v>
      </c>
      <c r="D166" s="25" t="s">
        <v>327</v>
      </c>
      <c r="E166" s="24" t="s">
        <v>82</v>
      </c>
      <c r="F166" s="25" t="s">
        <v>327</v>
      </c>
      <c r="G166" s="24" t="s">
        <v>394</v>
      </c>
      <c r="H166" s="24" t="s">
        <v>340</v>
      </c>
      <c r="I166" s="26">
        <f>I167</f>
        <v>76000</v>
      </c>
      <c r="J166" s="26">
        <f>J167</f>
        <v>76000</v>
      </c>
      <c r="K166" s="26">
        <f>K167</f>
        <v>76000</v>
      </c>
      <c r="L166" s="22"/>
      <c r="M166" s="22"/>
      <c r="N166" s="8"/>
      <c r="O166" s="28"/>
    </row>
    <row r="167" spans="1:15" ht="15" outlineLevel="7">
      <c r="A167" s="24" t="s">
        <v>396</v>
      </c>
      <c r="B167" s="25" t="s">
        <v>342</v>
      </c>
      <c r="C167" s="24" t="s">
        <v>155</v>
      </c>
      <c r="D167" s="25" t="s">
        <v>327</v>
      </c>
      <c r="E167" s="24" t="s">
        <v>82</v>
      </c>
      <c r="F167" s="25" t="s">
        <v>327</v>
      </c>
      <c r="G167" s="24" t="s">
        <v>394</v>
      </c>
      <c r="H167" s="24" t="s">
        <v>343</v>
      </c>
      <c r="I167" s="26">
        <f>SUM(L167:O167)</f>
        <v>76000</v>
      </c>
      <c r="J167" s="29">
        <v>76000</v>
      </c>
      <c r="K167" s="30">
        <v>76000</v>
      </c>
      <c r="L167" s="22">
        <v>76000</v>
      </c>
      <c r="M167" s="22"/>
      <c r="N167" s="8"/>
      <c r="O167" s="31"/>
    </row>
    <row r="168" spans="1:15" ht="15" outlineLevel="1">
      <c r="A168" s="24" t="s">
        <v>397</v>
      </c>
      <c r="B168" s="25" t="s">
        <v>87</v>
      </c>
      <c r="C168" s="24" t="s">
        <v>155</v>
      </c>
      <c r="D168" s="25" t="s">
        <v>282</v>
      </c>
      <c r="E168" s="24" t="s">
        <v>156</v>
      </c>
      <c r="F168" s="25" t="s">
        <v>156</v>
      </c>
      <c r="G168" s="24" t="s">
        <v>156</v>
      </c>
      <c r="H168" s="24" t="s">
        <v>156</v>
      </c>
      <c r="I168" s="26">
        <f t="shared" ref="I168:K169" si="13">I169</f>
        <v>39097100</v>
      </c>
      <c r="J168" s="27">
        <f t="shared" si="13"/>
        <v>39097100</v>
      </c>
      <c r="K168" s="27">
        <f t="shared" si="13"/>
        <v>39082000</v>
      </c>
      <c r="L168" s="22"/>
      <c r="M168" s="22"/>
      <c r="N168" s="8"/>
      <c r="O168" s="28"/>
    </row>
    <row r="169" spans="1:15" ht="15" outlineLevel="2">
      <c r="A169" s="24" t="s">
        <v>398</v>
      </c>
      <c r="B169" s="25" t="s">
        <v>90</v>
      </c>
      <c r="C169" s="24" t="s">
        <v>155</v>
      </c>
      <c r="D169" s="25" t="s">
        <v>282</v>
      </c>
      <c r="E169" s="24" t="s">
        <v>91</v>
      </c>
      <c r="F169" s="25" t="s">
        <v>157</v>
      </c>
      <c r="G169" s="24" t="s">
        <v>156</v>
      </c>
      <c r="H169" s="24" t="s">
        <v>156</v>
      </c>
      <c r="I169" s="26">
        <f t="shared" si="13"/>
        <v>39097100</v>
      </c>
      <c r="J169" s="27">
        <f t="shared" si="13"/>
        <v>39097100</v>
      </c>
      <c r="K169" s="27">
        <f t="shared" si="13"/>
        <v>39082000</v>
      </c>
      <c r="L169" s="22"/>
      <c r="M169" s="22"/>
      <c r="N169" s="8"/>
      <c r="O169" s="28"/>
    </row>
    <row r="170" spans="1:15" ht="30" outlineLevel="4">
      <c r="A170" s="24" t="s">
        <v>399</v>
      </c>
      <c r="B170" s="25" t="s">
        <v>330</v>
      </c>
      <c r="C170" s="24" t="s">
        <v>155</v>
      </c>
      <c r="D170" s="25" t="s">
        <v>282</v>
      </c>
      <c r="E170" s="24" t="s">
        <v>91</v>
      </c>
      <c r="F170" s="25" t="s">
        <v>157</v>
      </c>
      <c r="G170" s="24" t="s">
        <v>331</v>
      </c>
      <c r="H170" s="24" t="s">
        <v>156</v>
      </c>
      <c r="I170" s="26">
        <f>I171+I181+I194</f>
        <v>39097100</v>
      </c>
      <c r="J170" s="27">
        <f>J171+J181+J194</f>
        <v>39097100</v>
      </c>
      <c r="K170" s="27">
        <f>K171+K181+K194</f>
        <v>39082000</v>
      </c>
      <c r="L170" s="22"/>
      <c r="M170" s="22"/>
      <c r="N170" s="8"/>
      <c r="O170" s="28"/>
    </row>
    <row r="171" spans="1:15" ht="45" outlineLevel="5">
      <c r="A171" s="24" t="s">
        <v>400</v>
      </c>
      <c r="B171" s="25" t="s">
        <v>401</v>
      </c>
      <c r="C171" s="24" t="s">
        <v>155</v>
      </c>
      <c r="D171" s="25" t="s">
        <v>282</v>
      </c>
      <c r="E171" s="24" t="s">
        <v>91</v>
      </c>
      <c r="F171" s="25" t="s">
        <v>157</v>
      </c>
      <c r="G171" s="24" t="s">
        <v>402</v>
      </c>
      <c r="H171" s="24" t="s">
        <v>156</v>
      </c>
      <c r="I171" s="26">
        <f>I172+I175+I178</f>
        <v>9914000</v>
      </c>
      <c r="J171" s="26">
        <f t="shared" ref="J171:K171" si="14">J172+J175+J178</f>
        <v>9914000</v>
      </c>
      <c r="K171" s="26">
        <f t="shared" si="14"/>
        <v>9914000</v>
      </c>
      <c r="L171" s="22"/>
      <c r="M171" s="22"/>
      <c r="N171" s="8"/>
      <c r="O171" s="28"/>
    </row>
    <row r="172" spans="1:15" ht="105" outlineLevel="5">
      <c r="A172" s="24" t="s">
        <v>403</v>
      </c>
      <c r="B172" s="35" t="s">
        <v>404</v>
      </c>
      <c r="C172" s="24" t="s">
        <v>155</v>
      </c>
      <c r="D172" s="25" t="s">
        <v>282</v>
      </c>
      <c r="E172" s="24"/>
      <c r="F172" s="25" t="s">
        <v>157</v>
      </c>
      <c r="G172" s="24" t="s">
        <v>405</v>
      </c>
      <c r="H172" s="24"/>
      <c r="I172" s="26">
        <f>I173</f>
        <v>500000</v>
      </c>
      <c r="J172" s="26">
        <f t="shared" ref="J172:K173" si="15">J173</f>
        <v>500000</v>
      </c>
      <c r="K172" s="26">
        <f t="shared" si="15"/>
        <v>500000</v>
      </c>
      <c r="L172" s="22"/>
      <c r="M172" s="22"/>
      <c r="N172" s="8"/>
      <c r="O172" s="28"/>
    </row>
    <row r="173" spans="1:15" ht="45" outlineLevel="5">
      <c r="A173" s="24" t="s">
        <v>406</v>
      </c>
      <c r="B173" s="25" t="s">
        <v>339</v>
      </c>
      <c r="C173" s="24" t="s">
        <v>155</v>
      </c>
      <c r="D173" s="25" t="s">
        <v>282</v>
      </c>
      <c r="E173" s="24"/>
      <c r="F173" s="25" t="s">
        <v>157</v>
      </c>
      <c r="G173" s="24" t="s">
        <v>405</v>
      </c>
      <c r="H173" s="24" t="s">
        <v>340</v>
      </c>
      <c r="I173" s="26">
        <f>I174</f>
        <v>500000</v>
      </c>
      <c r="J173" s="26">
        <f t="shared" si="15"/>
        <v>500000</v>
      </c>
      <c r="K173" s="26">
        <f t="shared" si="15"/>
        <v>500000</v>
      </c>
      <c r="L173" s="22"/>
      <c r="M173" s="22"/>
      <c r="N173" s="8"/>
      <c r="O173" s="28"/>
    </row>
    <row r="174" spans="1:15" ht="15" outlineLevel="5">
      <c r="A174" s="24" t="s">
        <v>407</v>
      </c>
      <c r="B174" s="25" t="s">
        <v>342</v>
      </c>
      <c r="C174" s="24" t="s">
        <v>155</v>
      </c>
      <c r="D174" s="25" t="s">
        <v>282</v>
      </c>
      <c r="E174" s="24"/>
      <c r="F174" s="25" t="s">
        <v>157</v>
      </c>
      <c r="G174" s="24" t="s">
        <v>405</v>
      </c>
      <c r="H174" s="24" t="s">
        <v>343</v>
      </c>
      <c r="I174" s="26">
        <f>SUM(L174:O174)</f>
        <v>500000</v>
      </c>
      <c r="J174" s="26">
        <v>500000</v>
      </c>
      <c r="K174" s="26">
        <v>500000</v>
      </c>
      <c r="L174" s="22">
        <v>500000</v>
      </c>
      <c r="M174" s="22"/>
      <c r="N174" s="8"/>
      <c r="O174" s="28"/>
    </row>
    <row r="175" spans="1:15" ht="75" outlineLevel="6">
      <c r="A175" s="24" t="s">
        <v>408</v>
      </c>
      <c r="B175" s="25" t="s">
        <v>409</v>
      </c>
      <c r="C175" s="24" t="s">
        <v>155</v>
      </c>
      <c r="D175" s="25" t="s">
        <v>282</v>
      </c>
      <c r="E175" s="24" t="s">
        <v>91</v>
      </c>
      <c r="F175" s="25" t="s">
        <v>157</v>
      </c>
      <c r="G175" s="24" t="s">
        <v>410</v>
      </c>
      <c r="H175" s="24" t="s">
        <v>156</v>
      </c>
      <c r="I175" s="26">
        <f>I177</f>
        <v>9190000</v>
      </c>
      <c r="J175" s="27">
        <f>J177</f>
        <v>9190000</v>
      </c>
      <c r="K175" s="27">
        <f>K177</f>
        <v>9190000</v>
      </c>
      <c r="L175" s="22"/>
      <c r="M175" s="22"/>
      <c r="N175" s="8"/>
      <c r="O175" s="28"/>
    </row>
    <row r="176" spans="1:15" ht="45" outlineLevel="6">
      <c r="A176" s="24" t="s">
        <v>411</v>
      </c>
      <c r="B176" s="25" t="s">
        <v>339</v>
      </c>
      <c r="C176" s="24" t="s">
        <v>155</v>
      </c>
      <c r="D176" s="25" t="s">
        <v>282</v>
      </c>
      <c r="E176" s="24" t="s">
        <v>91</v>
      </c>
      <c r="F176" s="25" t="s">
        <v>157</v>
      </c>
      <c r="G176" s="24" t="s">
        <v>410</v>
      </c>
      <c r="H176" s="24" t="s">
        <v>340</v>
      </c>
      <c r="I176" s="26">
        <f>I177</f>
        <v>9190000</v>
      </c>
      <c r="J176" s="26">
        <f>J177</f>
        <v>9190000</v>
      </c>
      <c r="K176" s="26">
        <f>K177</f>
        <v>9190000</v>
      </c>
      <c r="L176" s="22"/>
      <c r="M176" s="22"/>
      <c r="N176" s="8"/>
      <c r="O176" s="28"/>
    </row>
    <row r="177" spans="1:15" ht="15" outlineLevel="7">
      <c r="A177" s="24" t="s">
        <v>412</v>
      </c>
      <c r="B177" s="25" t="s">
        <v>342</v>
      </c>
      <c r="C177" s="24" t="s">
        <v>155</v>
      </c>
      <c r="D177" s="25" t="s">
        <v>282</v>
      </c>
      <c r="E177" s="24" t="s">
        <v>91</v>
      </c>
      <c r="F177" s="25" t="s">
        <v>157</v>
      </c>
      <c r="G177" s="24" t="s">
        <v>410</v>
      </c>
      <c r="H177" s="24" t="s">
        <v>343</v>
      </c>
      <c r="I177" s="26">
        <f>SUM(L177:O177)</f>
        <v>9190000</v>
      </c>
      <c r="J177" s="29">
        <v>9190000</v>
      </c>
      <c r="K177" s="30">
        <v>9190000</v>
      </c>
      <c r="L177" s="22">
        <v>9190000</v>
      </c>
      <c r="M177" s="22"/>
      <c r="N177" s="8"/>
      <c r="O177" s="31"/>
    </row>
    <row r="178" spans="1:15" ht="135" outlineLevel="6">
      <c r="A178" s="24" t="s">
        <v>413</v>
      </c>
      <c r="B178" s="33" t="s">
        <v>414</v>
      </c>
      <c r="C178" s="24" t="s">
        <v>155</v>
      </c>
      <c r="D178" s="25" t="s">
        <v>282</v>
      </c>
      <c r="E178" s="24" t="s">
        <v>91</v>
      </c>
      <c r="F178" s="25" t="s">
        <v>157</v>
      </c>
      <c r="G178" s="24" t="s">
        <v>415</v>
      </c>
      <c r="H178" s="24" t="s">
        <v>156</v>
      </c>
      <c r="I178" s="26">
        <f>I180</f>
        <v>224000</v>
      </c>
      <c r="J178" s="27">
        <f>J180</f>
        <v>224000</v>
      </c>
      <c r="K178" s="27">
        <f>K180</f>
        <v>224000</v>
      </c>
      <c r="L178" s="22"/>
      <c r="M178" s="22"/>
      <c r="N178" s="8"/>
      <c r="O178" s="28"/>
    </row>
    <row r="179" spans="1:15" ht="45" outlineLevel="6">
      <c r="A179" s="24" t="s">
        <v>416</v>
      </c>
      <c r="B179" s="33" t="s">
        <v>339</v>
      </c>
      <c r="C179" s="24" t="s">
        <v>155</v>
      </c>
      <c r="D179" s="25" t="s">
        <v>282</v>
      </c>
      <c r="E179" s="24" t="s">
        <v>91</v>
      </c>
      <c r="F179" s="25" t="s">
        <v>157</v>
      </c>
      <c r="G179" s="24" t="s">
        <v>415</v>
      </c>
      <c r="H179" s="24" t="s">
        <v>340</v>
      </c>
      <c r="I179" s="26">
        <f>I180</f>
        <v>224000</v>
      </c>
      <c r="J179" s="26">
        <f>J180</f>
        <v>224000</v>
      </c>
      <c r="K179" s="26">
        <f>K180</f>
        <v>224000</v>
      </c>
      <c r="L179" s="22"/>
      <c r="M179" s="22"/>
      <c r="N179" s="8"/>
      <c r="O179" s="28"/>
    </row>
    <row r="180" spans="1:15" ht="15" outlineLevel="7">
      <c r="A180" s="24" t="s">
        <v>417</v>
      </c>
      <c r="B180" s="25" t="s">
        <v>342</v>
      </c>
      <c r="C180" s="24" t="s">
        <v>155</v>
      </c>
      <c r="D180" s="25" t="s">
        <v>282</v>
      </c>
      <c r="E180" s="24" t="s">
        <v>91</v>
      </c>
      <c r="F180" s="25" t="s">
        <v>157</v>
      </c>
      <c r="G180" s="24" t="s">
        <v>415</v>
      </c>
      <c r="H180" s="24" t="s">
        <v>343</v>
      </c>
      <c r="I180" s="26">
        <f>SUM(L180:O180)</f>
        <v>224000</v>
      </c>
      <c r="J180" s="29">
        <v>224000</v>
      </c>
      <c r="K180" s="30">
        <v>224000</v>
      </c>
      <c r="L180" s="22">
        <v>224000</v>
      </c>
      <c r="M180" s="22"/>
      <c r="N180" s="8"/>
      <c r="O180" s="31"/>
    </row>
    <row r="181" spans="1:15" ht="45" outlineLevel="5">
      <c r="A181" s="24" t="s">
        <v>418</v>
      </c>
      <c r="B181" s="25" t="s">
        <v>419</v>
      </c>
      <c r="C181" s="24" t="s">
        <v>155</v>
      </c>
      <c r="D181" s="25" t="s">
        <v>282</v>
      </c>
      <c r="E181" s="24" t="s">
        <v>91</v>
      </c>
      <c r="F181" s="25" t="s">
        <v>157</v>
      </c>
      <c r="G181" s="24" t="s">
        <v>420</v>
      </c>
      <c r="H181" s="24" t="s">
        <v>156</v>
      </c>
      <c r="I181" s="26">
        <f>I182+I188+I191+I185</f>
        <v>29128000</v>
      </c>
      <c r="J181" s="26">
        <f>J182+J188+J191+J185</f>
        <v>29128000</v>
      </c>
      <c r="K181" s="26">
        <f>K182+K188+K191+K185</f>
        <v>29128000</v>
      </c>
      <c r="L181" s="22"/>
      <c r="M181" s="22"/>
      <c r="N181" s="8"/>
      <c r="O181" s="28"/>
    </row>
    <row r="182" spans="1:15" ht="105" outlineLevel="6">
      <c r="A182" s="24" t="s">
        <v>421</v>
      </c>
      <c r="B182" s="33" t="s">
        <v>422</v>
      </c>
      <c r="C182" s="24" t="s">
        <v>155</v>
      </c>
      <c r="D182" s="25" t="s">
        <v>282</v>
      </c>
      <c r="E182" s="24" t="s">
        <v>91</v>
      </c>
      <c r="F182" s="25" t="s">
        <v>157</v>
      </c>
      <c r="G182" s="24" t="s">
        <v>423</v>
      </c>
      <c r="H182" s="24" t="s">
        <v>156</v>
      </c>
      <c r="I182" s="26">
        <f>I184</f>
        <v>19404700</v>
      </c>
      <c r="J182" s="27">
        <f>J184</f>
        <v>19404700</v>
      </c>
      <c r="K182" s="27">
        <f>K184</f>
        <v>19404700</v>
      </c>
      <c r="L182" s="22"/>
      <c r="M182" s="22"/>
      <c r="N182" s="8"/>
      <c r="O182" s="28"/>
    </row>
    <row r="183" spans="1:15" ht="45" outlineLevel="6">
      <c r="A183" s="24" t="s">
        <v>424</v>
      </c>
      <c r="B183" s="33" t="s">
        <v>339</v>
      </c>
      <c r="C183" s="24" t="s">
        <v>155</v>
      </c>
      <c r="D183" s="25" t="s">
        <v>282</v>
      </c>
      <c r="E183" s="24" t="s">
        <v>91</v>
      </c>
      <c r="F183" s="25" t="s">
        <v>157</v>
      </c>
      <c r="G183" s="24" t="s">
        <v>423</v>
      </c>
      <c r="H183" s="24" t="s">
        <v>340</v>
      </c>
      <c r="I183" s="26">
        <f>I184</f>
        <v>19404700</v>
      </c>
      <c r="J183" s="26">
        <f>J184</f>
        <v>19404700</v>
      </c>
      <c r="K183" s="26">
        <f>K184</f>
        <v>19404700</v>
      </c>
      <c r="L183" s="22"/>
      <c r="M183" s="22"/>
      <c r="N183" s="8"/>
      <c r="O183" s="28"/>
    </row>
    <row r="184" spans="1:15" ht="15" outlineLevel="7">
      <c r="A184" s="24" t="s">
        <v>425</v>
      </c>
      <c r="B184" s="25" t="s">
        <v>342</v>
      </c>
      <c r="C184" s="24" t="s">
        <v>155</v>
      </c>
      <c r="D184" s="25" t="s">
        <v>282</v>
      </c>
      <c r="E184" s="24" t="s">
        <v>91</v>
      </c>
      <c r="F184" s="25" t="s">
        <v>157</v>
      </c>
      <c r="G184" s="24" t="s">
        <v>423</v>
      </c>
      <c r="H184" s="24" t="s">
        <v>343</v>
      </c>
      <c r="I184" s="26">
        <f>SUM(L184:O184)</f>
        <v>19404700</v>
      </c>
      <c r="J184" s="29">
        <v>19404700</v>
      </c>
      <c r="K184" s="30">
        <v>19404700</v>
      </c>
      <c r="L184" s="22">
        <v>19404700</v>
      </c>
      <c r="M184" s="22"/>
      <c r="N184" s="8"/>
      <c r="O184" s="31"/>
    </row>
    <row r="185" spans="1:15" ht="120" outlineLevel="7">
      <c r="A185" s="24" t="s">
        <v>426</v>
      </c>
      <c r="B185" s="35" t="s">
        <v>427</v>
      </c>
      <c r="C185" s="24" t="s">
        <v>155</v>
      </c>
      <c r="D185" s="25" t="s">
        <v>282</v>
      </c>
      <c r="E185" s="24"/>
      <c r="F185" s="25" t="s">
        <v>157</v>
      </c>
      <c r="G185" s="24" t="s">
        <v>428</v>
      </c>
      <c r="H185" s="24"/>
      <c r="I185" s="26">
        <f>I187</f>
        <v>19910</v>
      </c>
      <c r="J185" s="26">
        <f>J187</f>
        <v>19910</v>
      </c>
      <c r="K185" s="26">
        <f>K187</f>
        <v>19910</v>
      </c>
      <c r="L185" s="22"/>
      <c r="M185" s="22"/>
      <c r="N185" s="8"/>
      <c r="O185" s="31"/>
    </row>
    <row r="186" spans="1:15" ht="45" outlineLevel="7">
      <c r="A186" s="24" t="s">
        <v>429</v>
      </c>
      <c r="B186" s="33" t="s">
        <v>339</v>
      </c>
      <c r="C186" s="24" t="s">
        <v>155</v>
      </c>
      <c r="D186" s="25" t="s">
        <v>282</v>
      </c>
      <c r="E186" s="24"/>
      <c r="F186" s="25" t="s">
        <v>157</v>
      </c>
      <c r="G186" s="24" t="s">
        <v>428</v>
      </c>
      <c r="H186" s="24" t="s">
        <v>340</v>
      </c>
      <c r="I186" s="26">
        <f>I187</f>
        <v>19910</v>
      </c>
      <c r="J186" s="26">
        <f>J187</f>
        <v>19910</v>
      </c>
      <c r="K186" s="26">
        <f>K187</f>
        <v>19910</v>
      </c>
      <c r="L186" s="22"/>
      <c r="M186" s="22"/>
      <c r="N186" s="8"/>
      <c r="O186" s="31"/>
    </row>
    <row r="187" spans="1:15" ht="15" outlineLevel="7">
      <c r="A187" s="24" t="s">
        <v>430</v>
      </c>
      <c r="B187" s="25" t="s">
        <v>342</v>
      </c>
      <c r="C187" s="24" t="s">
        <v>155</v>
      </c>
      <c r="D187" s="25" t="s">
        <v>282</v>
      </c>
      <c r="E187" s="24"/>
      <c r="F187" s="25" t="s">
        <v>157</v>
      </c>
      <c r="G187" s="24" t="s">
        <v>428</v>
      </c>
      <c r="H187" s="24" t="s">
        <v>343</v>
      </c>
      <c r="I187" s="26">
        <f>SUM(L187:O187)</f>
        <v>19910</v>
      </c>
      <c r="J187" s="29">
        <v>19910</v>
      </c>
      <c r="K187" s="30">
        <v>19910</v>
      </c>
      <c r="L187" s="22">
        <v>19910</v>
      </c>
      <c r="M187" s="22"/>
      <c r="N187" s="8"/>
      <c r="O187" s="31"/>
    </row>
    <row r="188" spans="1:15" ht="75" outlineLevel="6">
      <c r="A188" s="24" t="s">
        <v>431</v>
      </c>
      <c r="B188" s="25" t="s">
        <v>432</v>
      </c>
      <c r="C188" s="24" t="s">
        <v>155</v>
      </c>
      <c r="D188" s="25" t="s">
        <v>282</v>
      </c>
      <c r="E188" s="24" t="s">
        <v>91</v>
      </c>
      <c r="F188" s="25" t="s">
        <v>157</v>
      </c>
      <c r="G188" s="24" t="s">
        <v>433</v>
      </c>
      <c r="H188" s="24" t="s">
        <v>156</v>
      </c>
      <c r="I188" s="26">
        <f>I190</f>
        <v>7698390</v>
      </c>
      <c r="J188" s="27">
        <f>J190</f>
        <v>7698390</v>
      </c>
      <c r="K188" s="27">
        <f>K190</f>
        <v>7698390</v>
      </c>
      <c r="L188" s="22"/>
      <c r="M188" s="22"/>
      <c r="N188" s="8"/>
      <c r="O188" s="28"/>
    </row>
    <row r="189" spans="1:15" ht="45" outlineLevel="6">
      <c r="A189" s="24" t="s">
        <v>434</v>
      </c>
      <c r="B189" s="25" t="s">
        <v>339</v>
      </c>
      <c r="C189" s="24" t="s">
        <v>155</v>
      </c>
      <c r="D189" s="25" t="s">
        <v>282</v>
      </c>
      <c r="E189" s="24" t="s">
        <v>91</v>
      </c>
      <c r="F189" s="25" t="s">
        <v>157</v>
      </c>
      <c r="G189" s="24" t="s">
        <v>433</v>
      </c>
      <c r="H189" s="24" t="s">
        <v>340</v>
      </c>
      <c r="I189" s="26">
        <f>I190</f>
        <v>7698390</v>
      </c>
      <c r="J189" s="26">
        <f>J190</f>
        <v>7698390</v>
      </c>
      <c r="K189" s="26">
        <f>K190</f>
        <v>7698390</v>
      </c>
      <c r="L189" s="22"/>
      <c r="M189" s="22"/>
      <c r="N189" s="8"/>
      <c r="O189" s="28"/>
    </row>
    <row r="190" spans="1:15" ht="15" outlineLevel="7">
      <c r="A190" s="24" t="s">
        <v>435</v>
      </c>
      <c r="B190" s="25" t="s">
        <v>342</v>
      </c>
      <c r="C190" s="24" t="s">
        <v>155</v>
      </c>
      <c r="D190" s="25" t="s">
        <v>282</v>
      </c>
      <c r="E190" s="24" t="s">
        <v>91</v>
      </c>
      <c r="F190" s="25" t="s">
        <v>157</v>
      </c>
      <c r="G190" s="24" t="s">
        <v>433</v>
      </c>
      <c r="H190" s="24" t="s">
        <v>343</v>
      </c>
      <c r="I190" s="26">
        <f>SUM(L190:O190)</f>
        <v>7698390</v>
      </c>
      <c r="J190" s="29">
        <v>7698390</v>
      </c>
      <c r="K190" s="30">
        <v>7698390</v>
      </c>
      <c r="L190" s="22">
        <v>7698390</v>
      </c>
      <c r="M190" s="22"/>
      <c r="N190" s="8"/>
      <c r="O190" s="31"/>
    </row>
    <row r="191" spans="1:15" ht="120" outlineLevel="6">
      <c r="A191" s="24" t="s">
        <v>436</v>
      </c>
      <c r="B191" s="33" t="s">
        <v>437</v>
      </c>
      <c r="C191" s="24" t="s">
        <v>155</v>
      </c>
      <c r="D191" s="25" t="s">
        <v>282</v>
      </c>
      <c r="E191" s="24" t="s">
        <v>91</v>
      </c>
      <c r="F191" s="25" t="s">
        <v>157</v>
      </c>
      <c r="G191" s="24" t="s">
        <v>438</v>
      </c>
      <c r="H191" s="24" t="s">
        <v>156</v>
      </c>
      <c r="I191" s="26">
        <f>I193</f>
        <v>2005000</v>
      </c>
      <c r="J191" s="27">
        <f>J193</f>
        <v>2005000</v>
      </c>
      <c r="K191" s="27">
        <f>K193</f>
        <v>2005000</v>
      </c>
      <c r="L191" s="22"/>
      <c r="M191" s="22"/>
      <c r="N191" s="8"/>
      <c r="O191" s="28"/>
    </row>
    <row r="192" spans="1:15" ht="45" outlineLevel="6">
      <c r="A192" s="24" t="s">
        <v>439</v>
      </c>
      <c r="B192" s="33" t="s">
        <v>339</v>
      </c>
      <c r="C192" s="24" t="s">
        <v>155</v>
      </c>
      <c r="D192" s="25" t="s">
        <v>282</v>
      </c>
      <c r="E192" s="24" t="s">
        <v>91</v>
      </c>
      <c r="F192" s="25" t="s">
        <v>157</v>
      </c>
      <c r="G192" s="24" t="s">
        <v>438</v>
      </c>
      <c r="H192" s="24" t="s">
        <v>340</v>
      </c>
      <c r="I192" s="26">
        <f>I193</f>
        <v>2005000</v>
      </c>
      <c r="J192" s="26">
        <f>J193</f>
        <v>2005000</v>
      </c>
      <c r="K192" s="26">
        <f>K193</f>
        <v>2005000</v>
      </c>
      <c r="L192" s="22"/>
      <c r="M192" s="22"/>
      <c r="N192" s="8"/>
      <c r="O192" s="28"/>
    </row>
    <row r="193" spans="1:17" ht="15" outlineLevel="7">
      <c r="A193" s="24" t="s">
        <v>440</v>
      </c>
      <c r="B193" s="25" t="s">
        <v>342</v>
      </c>
      <c r="C193" s="24" t="s">
        <v>155</v>
      </c>
      <c r="D193" s="25" t="s">
        <v>282</v>
      </c>
      <c r="E193" s="24" t="s">
        <v>91</v>
      </c>
      <c r="F193" s="25" t="s">
        <v>157</v>
      </c>
      <c r="G193" s="24" t="s">
        <v>438</v>
      </c>
      <c r="H193" s="24" t="s">
        <v>343</v>
      </c>
      <c r="I193" s="26">
        <f>SUM(L193:O193)</f>
        <v>2005000</v>
      </c>
      <c r="J193" s="29">
        <v>2005000</v>
      </c>
      <c r="K193" s="30">
        <v>2005000</v>
      </c>
      <c r="L193" s="22">
        <v>2005000</v>
      </c>
      <c r="M193" s="22"/>
      <c r="N193" s="8"/>
      <c r="O193" s="31"/>
    </row>
    <row r="194" spans="1:17" ht="75" outlineLevel="5">
      <c r="A194" s="24" t="s">
        <v>441</v>
      </c>
      <c r="B194" s="25" t="s">
        <v>333</v>
      </c>
      <c r="C194" s="24" t="s">
        <v>155</v>
      </c>
      <c r="D194" s="25" t="s">
        <v>282</v>
      </c>
      <c r="E194" s="24" t="s">
        <v>91</v>
      </c>
      <c r="F194" s="25" t="s">
        <v>157</v>
      </c>
      <c r="G194" s="24" t="s">
        <v>334</v>
      </c>
      <c r="H194" s="24" t="s">
        <v>156</v>
      </c>
      <c r="I194" s="26">
        <f>I195+I201+I198</f>
        <v>55100</v>
      </c>
      <c r="J194" s="26">
        <f>J195+J201+J198</f>
        <v>55100</v>
      </c>
      <c r="K194" s="26">
        <f>K195+K201+K198</f>
        <v>40000</v>
      </c>
      <c r="L194" s="22"/>
      <c r="M194" s="22"/>
      <c r="N194" s="8"/>
      <c r="O194" s="28"/>
    </row>
    <row r="195" spans="1:17" ht="120" outlineLevel="6">
      <c r="A195" s="24" t="s">
        <v>442</v>
      </c>
      <c r="B195" s="33" t="s">
        <v>443</v>
      </c>
      <c r="C195" s="24" t="s">
        <v>155</v>
      </c>
      <c r="D195" s="25" t="s">
        <v>282</v>
      </c>
      <c r="E195" s="24" t="s">
        <v>91</v>
      </c>
      <c r="F195" s="25" t="s">
        <v>157</v>
      </c>
      <c r="G195" s="24" t="s">
        <v>444</v>
      </c>
      <c r="H195" s="24" t="s">
        <v>156</v>
      </c>
      <c r="I195" s="26">
        <f>I197</f>
        <v>15100</v>
      </c>
      <c r="J195" s="27">
        <f>J197</f>
        <v>15100</v>
      </c>
      <c r="K195" s="27">
        <f>K197</f>
        <v>0</v>
      </c>
      <c r="L195" s="22"/>
      <c r="M195" s="22"/>
      <c r="N195" s="8"/>
      <c r="O195" s="28"/>
    </row>
    <row r="196" spans="1:17" ht="45" outlineLevel="6">
      <c r="A196" s="24" t="s">
        <v>445</v>
      </c>
      <c r="B196" s="33" t="s">
        <v>339</v>
      </c>
      <c r="C196" s="24" t="s">
        <v>155</v>
      </c>
      <c r="D196" s="25" t="s">
        <v>282</v>
      </c>
      <c r="E196" s="24" t="s">
        <v>91</v>
      </c>
      <c r="F196" s="25" t="s">
        <v>157</v>
      </c>
      <c r="G196" s="24" t="s">
        <v>444</v>
      </c>
      <c r="H196" s="24" t="s">
        <v>340</v>
      </c>
      <c r="I196" s="26">
        <f>I197</f>
        <v>15100</v>
      </c>
      <c r="J196" s="26">
        <f>J197</f>
        <v>15100</v>
      </c>
      <c r="K196" s="26">
        <f>K197</f>
        <v>0</v>
      </c>
      <c r="L196" s="22"/>
      <c r="M196" s="22"/>
      <c r="N196" s="8"/>
      <c r="O196" s="28"/>
    </row>
    <row r="197" spans="1:17" ht="15" outlineLevel="7">
      <c r="A197" s="24" t="s">
        <v>446</v>
      </c>
      <c r="B197" s="25" t="s">
        <v>342</v>
      </c>
      <c r="C197" s="24" t="s">
        <v>155</v>
      </c>
      <c r="D197" s="25" t="s">
        <v>282</v>
      </c>
      <c r="E197" s="24" t="s">
        <v>91</v>
      </c>
      <c r="F197" s="25" t="s">
        <v>157</v>
      </c>
      <c r="G197" s="24" t="s">
        <v>444</v>
      </c>
      <c r="H197" s="24" t="s">
        <v>343</v>
      </c>
      <c r="I197" s="26">
        <f>SUM(L197:O197)</f>
        <v>15100</v>
      </c>
      <c r="J197" s="29">
        <v>15100</v>
      </c>
      <c r="K197" s="30">
        <v>0</v>
      </c>
      <c r="L197" s="22"/>
      <c r="M197" s="22"/>
      <c r="N197" s="8"/>
      <c r="O197" s="31">
        <v>15100</v>
      </c>
      <c r="P197" s="8">
        <v>15100</v>
      </c>
      <c r="Q197" s="8">
        <v>0</v>
      </c>
    </row>
    <row r="198" spans="1:17" ht="150" outlineLevel="7">
      <c r="A198" s="24" t="s">
        <v>447</v>
      </c>
      <c r="B198" s="35" t="s">
        <v>448</v>
      </c>
      <c r="C198" s="24" t="s">
        <v>155</v>
      </c>
      <c r="D198" s="25" t="s">
        <v>282</v>
      </c>
      <c r="E198" s="24"/>
      <c r="F198" s="25" t="s">
        <v>157</v>
      </c>
      <c r="G198" s="24" t="s">
        <v>449</v>
      </c>
      <c r="H198" s="24"/>
      <c r="I198" s="26">
        <f>I200</f>
        <v>1000</v>
      </c>
      <c r="J198" s="26">
        <f>J200</f>
        <v>1000</v>
      </c>
      <c r="K198" s="26">
        <f>K200</f>
        <v>0</v>
      </c>
      <c r="L198" s="22"/>
      <c r="M198" s="22"/>
      <c r="N198" s="8"/>
      <c r="O198" s="31"/>
    </row>
    <row r="199" spans="1:17" ht="45" outlineLevel="7">
      <c r="A199" s="24" t="s">
        <v>450</v>
      </c>
      <c r="B199" s="33" t="s">
        <v>339</v>
      </c>
      <c r="C199" s="24" t="s">
        <v>155</v>
      </c>
      <c r="D199" s="25" t="s">
        <v>282</v>
      </c>
      <c r="E199" s="24"/>
      <c r="F199" s="25" t="s">
        <v>157</v>
      </c>
      <c r="G199" s="24" t="s">
        <v>449</v>
      </c>
      <c r="H199" s="24" t="s">
        <v>340</v>
      </c>
      <c r="I199" s="26">
        <f>I200</f>
        <v>1000</v>
      </c>
      <c r="J199" s="26">
        <f>J200</f>
        <v>1000</v>
      </c>
      <c r="K199" s="26">
        <f>K200</f>
        <v>0</v>
      </c>
      <c r="L199" s="22"/>
      <c r="M199" s="22"/>
      <c r="N199" s="8"/>
      <c r="O199" s="31"/>
    </row>
    <row r="200" spans="1:17" ht="15" outlineLevel="7">
      <c r="A200" s="24" t="s">
        <v>451</v>
      </c>
      <c r="B200" s="25" t="s">
        <v>342</v>
      </c>
      <c r="C200" s="24" t="s">
        <v>155</v>
      </c>
      <c r="D200" s="25" t="s">
        <v>282</v>
      </c>
      <c r="E200" s="24"/>
      <c r="F200" s="25" t="s">
        <v>157</v>
      </c>
      <c r="G200" s="24" t="s">
        <v>449</v>
      </c>
      <c r="H200" s="24" t="s">
        <v>343</v>
      </c>
      <c r="I200" s="26">
        <f>SUM(L200:O200)</f>
        <v>1000</v>
      </c>
      <c r="J200" s="29">
        <v>1000</v>
      </c>
      <c r="K200" s="30">
        <v>0</v>
      </c>
      <c r="L200" s="22">
        <v>1000</v>
      </c>
      <c r="M200" s="22"/>
      <c r="N200" s="8"/>
      <c r="O200" s="31"/>
    </row>
    <row r="201" spans="1:17" ht="75" outlineLevel="6">
      <c r="A201" s="24" t="s">
        <v>452</v>
      </c>
      <c r="B201" s="25" t="s">
        <v>453</v>
      </c>
      <c r="C201" s="24" t="s">
        <v>155</v>
      </c>
      <c r="D201" s="25" t="s">
        <v>282</v>
      </c>
      <c r="E201" s="24" t="s">
        <v>91</v>
      </c>
      <c r="F201" s="25" t="s">
        <v>157</v>
      </c>
      <c r="G201" s="24" t="s">
        <v>454</v>
      </c>
      <c r="H201" s="24" t="s">
        <v>156</v>
      </c>
      <c r="I201" s="26">
        <f>I203</f>
        <v>39000</v>
      </c>
      <c r="J201" s="27">
        <f>J203</f>
        <v>39000</v>
      </c>
      <c r="K201" s="27">
        <f>K203</f>
        <v>40000</v>
      </c>
      <c r="L201" s="22"/>
      <c r="M201" s="22"/>
      <c r="N201" s="8"/>
      <c r="O201" s="28"/>
    </row>
    <row r="202" spans="1:17" ht="45" outlineLevel="6">
      <c r="A202" s="24" t="s">
        <v>455</v>
      </c>
      <c r="B202" s="25" t="s">
        <v>339</v>
      </c>
      <c r="C202" s="24" t="s">
        <v>155</v>
      </c>
      <c r="D202" s="25" t="s">
        <v>282</v>
      </c>
      <c r="E202" s="24" t="s">
        <v>91</v>
      </c>
      <c r="F202" s="25" t="s">
        <v>157</v>
      </c>
      <c r="G202" s="24" t="s">
        <v>454</v>
      </c>
      <c r="H202" s="24" t="s">
        <v>340</v>
      </c>
      <c r="I202" s="26">
        <f>I203</f>
        <v>39000</v>
      </c>
      <c r="J202" s="26">
        <f>J203</f>
        <v>39000</v>
      </c>
      <c r="K202" s="26">
        <f>K203</f>
        <v>40000</v>
      </c>
      <c r="L202" s="22"/>
      <c r="M202" s="22"/>
      <c r="N202" s="8"/>
      <c r="O202" s="28"/>
    </row>
    <row r="203" spans="1:17" ht="15" outlineLevel="7">
      <c r="A203" s="24" t="s">
        <v>456</v>
      </c>
      <c r="B203" s="25" t="s">
        <v>342</v>
      </c>
      <c r="C203" s="24" t="s">
        <v>155</v>
      </c>
      <c r="D203" s="25" t="s">
        <v>282</v>
      </c>
      <c r="E203" s="24" t="s">
        <v>91</v>
      </c>
      <c r="F203" s="25" t="s">
        <v>157</v>
      </c>
      <c r="G203" s="24" t="s">
        <v>454</v>
      </c>
      <c r="H203" s="24" t="s">
        <v>343</v>
      </c>
      <c r="I203" s="26">
        <f>SUM(L203:O203)</f>
        <v>39000</v>
      </c>
      <c r="J203" s="29">
        <v>39000</v>
      </c>
      <c r="K203" s="30">
        <v>40000</v>
      </c>
      <c r="L203" s="22">
        <v>39000</v>
      </c>
      <c r="M203" s="22"/>
      <c r="N203" s="8"/>
      <c r="O203" s="31"/>
    </row>
    <row r="204" spans="1:17" ht="15" outlineLevel="1">
      <c r="A204" s="24" t="s">
        <v>457</v>
      </c>
      <c r="B204" s="25" t="s">
        <v>102</v>
      </c>
      <c r="C204" s="24" t="s">
        <v>155</v>
      </c>
      <c r="D204" s="25" t="s">
        <v>29</v>
      </c>
      <c r="E204" s="24" t="s">
        <v>156</v>
      </c>
      <c r="F204" s="25" t="s">
        <v>156</v>
      </c>
      <c r="G204" s="24" t="s">
        <v>156</v>
      </c>
      <c r="H204" s="24" t="s">
        <v>156</v>
      </c>
      <c r="I204" s="26">
        <f>I205+I211</f>
        <v>1417100</v>
      </c>
      <c r="J204" s="27">
        <f>J205+J211</f>
        <v>1261100</v>
      </c>
      <c r="K204" s="27">
        <f>K205+K211</f>
        <v>1261100</v>
      </c>
      <c r="L204" s="22"/>
      <c r="M204" s="22"/>
      <c r="N204" s="8"/>
      <c r="O204" s="28"/>
    </row>
    <row r="205" spans="1:17" ht="15" outlineLevel="2">
      <c r="A205" s="24" t="s">
        <v>458</v>
      </c>
      <c r="B205" s="25" t="s">
        <v>105</v>
      </c>
      <c r="C205" s="24" t="s">
        <v>155</v>
      </c>
      <c r="D205" s="25" t="s">
        <v>29</v>
      </c>
      <c r="E205" s="24" t="s">
        <v>106</v>
      </c>
      <c r="F205" s="25" t="s">
        <v>157</v>
      </c>
      <c r="G205" s="24" t="s">
        <v>156</v>
      </c>
      <c r="H205" s="24" t="s">
        <v>156</v>
      </c>
      <c r="I205" s="26">
        <f>I206</f>
        <v>761100</v>
      </c>
      <c r="J205" s="27">
        <f t="shared" ref="J205:K207" si="16">J206</f>
        <v>761100</v>
      </c>
      <c r="K205" s="27">
        <f t="shared" si="16"/>
        <v>761100</v>
      </c>
      <c r="L205" s="22"/>
      <c r="M205" s="22"/>
      <c r="N205" s="8"/>
      <c r="O205" s="28"/>
    </row>
    <row r="206" spans="1:17" ht="45" outlineLevel="4">
      <c r="A206" s="24" t="s">
        <v>459</v>
      </c>
      <c r="B206" s="25" t="s">
        <v>460</v>
      </c>
      <c r="C206" s="24" t="s">
        <v>155</v>
      </c>
      <c r="D206" s="25" t="s">
        <v>29</v>
      </c>
      <c r="E206" s="24" t="s">
        <v>106</v>
      </c>
      <c r="F206" s="25" t="s">
        <v>157</v>
      </c>
      <c r="G206" s="24" t="s">
        <v>461</v>
      </c>
      <c r="H206" s="24" t="s">
        <v>156</v>
      </c>
      <c r="I206" s="26">
        <f>I207</f>
        <v>761100</v>
      </c>
      <c r="J206" s="27">
        <f t="shared" si="16"/>
        <v>761100</v>
      </c>
      <c r="K206" s="27">
        <f t="shared" si="16"/>
        <v>761100</v>
      </c>
      <c r="L206" s="22"/>
      <c r="M206" s="22"/>
      <c r="N206" s="8"/>
      <c r="O206" s="28"/>
    </row>
    <row r="207" spans="1:17" ht="90" outlineLevel="5">
      <c r="A207" s="24" t="s">
        <v>462</v>
      </c>
      <c r="B207" s="25" t="s">
        <v>463</v>
      </c>
      <c r="C207" s="24" t="s">
        <v>155</v>
      </c>
      <c r="D207" s="25" t="s">
        <v>29</v>
      </c>
      <c r="E207" s="24" t="s">
        <v>106</v>
      </c>
      <c r="F207" s="25" t="s">
        <v>157</v>
      </c>
      <c r="G207" s="24" t="s">
        <v>464</v>
      </c>
      <c r="H207" s="24" t="s">
        <v>156</v>
      </c>
      <c r="I207" s="26">
        <f>I208</f>
        <v>761100</v>
      </c>
      <c r="J207" s="27">
        <f t="shared" si="16"/>
        <v>761100</v>
      </c>
      <c r="K207" s="27">
        <f t="shared" si="16"/>
        <v>761100</v>
      </c>
      <c r="L207" s="22"/>
      <c r="M207" s="22"/>
      <c r="N207" s="8"/>
      <c r="O207" s="28"/>
    </row>
    <row r="208" spans="1:17" ht="105" outlineLevel="6">
      <c r="A208" s="24" t="s">
        <v>465</v>
      </c>
      <c r="B208" s="25" t="s">
        <v>466</v>
      </c>
      <c r="C208" s="24" t="s">
        <v>155</v>
      </c>
      <c r="D208" s="25" t="s">
        <v>29</v>
      </c>
      <c r="E208" s="24" t="s">
        <v>106</v>
      </c>
      <c r="F208" s="25" t="s">
        <v>157</v>
      </c>
      <c r="G208" s="24" t="s">
        <v>467</v>
      </c>
      <c r="H208" s="24" t="s">
        <v>156</v>
      </c>
      <c r="I208" s="26">
        <f>I210</f>
        <v>761100</v>
      </c>
      <c r="J208" s="27">
        <f>J210</f>
        <v>761100</v>
      </c>
      <c r="K208" s="27">
        <f>K210</f>
        <v>761100</v>
      </c>
      <c r="L208" s="22"/>
      <c r="M208" s="22"/>
      <c r="N208" s="8"/>
      <c r="O208" s="28"/>
    </row>
    <row r="209" spans="1:15" ht="30" outlineLevel="6">
      <c r="A209" s="24" t="s">
        <v>468</v>
      </c>
      <c r="B209" s="25" t="s">
        <v>469</v>
      </c>
      <c r="C209" s="24" t="s">
        <v>155</v>
      </c>
      <c r="D209" s="25" t="s">
        <v>29</v>
      </c>
      <c r="E209" s="24" t="s">
        <v>106</v>
      </c>
      <c r="F209" s="25" t="s">
        <v>157</v>
      </c>
      <c r="G209" s="24" t="s">
        <v>467</v>
      </c>
      <c r="H209" s="24" t="s">
        <v>470</v>
      </c>
      <c r="I209" s="26">
        <f>I210</f>
        <v>761100</v>
      </c>
      <c r="J209" s="26">
        <f>J210</f>
        <v>761100</v>
      </c>
      <c r="K209" s="26">
        <f>K210</f>
        <v>761100</v>
      </c>
      <c r="L209" s="22"/>
      <c r="M209" s="22"/>
      <c r="N209" s="8"/>
      <c r="O209" s="28"/>
    </row>
    <row r="210" spans="1:15" ht="30" outlineLevel="7">
      <c r="A210" s="24" t="s">
        <v>471</v>
      </c>
      <c r="B210" s="25" t="s">
        <v>472</v>
      </c>
      <c r="C210" s="24" t="s">
        <v>155</v>
      </c>
      <c r="D210" s="25" t="s">
        <v>29</v>
      </c>
      <c r="E210" s="24" t="s">
        <v>106</v>
      </c>
      <c r="F210" s="25" t="s">
        <v>157</v>
      </c>
      <c r="G210" s="24" t="s">
        <v>467</v>
      </c>
      <c r="H210" s="24" t="s">
        <v>473</v>
      </c>
      <c r="I210" s="26">
        <f>SUM(L210:O210)</f>
        <v>761100</v>
      </c>
      <c r="J210" s="29">
        <v>761100</v>
      </c>
      <c r="K210" s="30">
        <v>761100</v>
      </c>
      <c r="L210" s="22">
        <v>761100</v>
      </c>
      <c r="M210" s="22"/>
      <c r="N210" s="8"/>
      <c r="O210" s="31"/>
    </row>
    <row r="211" spans="1:15" ht="15" outlineLevel="2">
      <c r="A211" s="24" t="s">
        <v>474</v>
      </c>
      <c r="B211" s="25" t="s">
        <v>111</v>
      </c>
      <c r="C211" s="24" t="s">
        <v>155</v>
      </c>
      <c r="D211" s="25" t="s">
        <v>29</v>
      </c>
      <c r="E211" s="24" t="s">
        <v>112</v>
      </c>
      <c r="F211" s="25" t="s">
        <v>243</v>
      </c>
      <c r="G211" s="24" t="s">
        <v>156</v>
      </c>
      <c r="H211" s="24" t="s">
        <v>156</v>
      </c>
      <c r="I211" s="26">
        <f t="shared" ref="I211:K213" si="17">I212</f>
        <v>656000</v>
      </c>
      <c r="J211" s="27">
        <f t="shared" si="17"/>
        <v>500000</v>
      </c>
      <c r="K211" s="27">
        <f t="shared" si="17"/>
        <v>500000</v>
      </c>
      <c r="L211" s="22"/>
      <c r="M211" s="22"/>
      <c r="N211" s="8"/>
      <c r="O211" s="28"/>
    </row>
    <row r="212" spans="1:15" ht="30" outlineLevel="4">
      <c r="A212" s="24" t="s">
        <v>173</v>
      </c>
      <c r="B212" s="25" t="s">
        <v>367</v>
      </c>
      <c r="C212" s="24" t="s">
        <v>155</v>
      </c>
      <c r="D212" s="25" t="s">
        <v>29</v>
      </c>
      <c r="E212" s="24" t="s">
        <v>112</v>
      </c>
      <c r="F212" s="25" t="s">
        <v>243</v>
      </c>
      <c r="G212" s="24" t="s">
        <v>368</v>
      </c>
      <c r="H212" s="24" t="s">
        <v>156</v>
      </c>
      <c r="I212" s="26">
        <f t="shared" si="17"/>
        <v>656000</v>
      </c>
      <c r="J212" s="27">
        <f t="shared" si="17"/>
        <v>500000</v>
      </c>
      <c r="K212" s="27">
        <f t="shared" si="17"/>
        <v>500000</v>
      </c>
      <c r="L212" s="22"/>
      <c r="M212" s="22"/>
      <c r="N212" s="8"/>
      <c r="O212" s="28"/>
    </row>
    <row r="213" spans="1:15" ht="60" outlineLevel="5">
      <c r="A213" s="24" t="s">
        <v>475</v>
      </c>
      <c r="B213" s="25" t="s">
        <v>476</v>
      </c>
      <c r="C213" s="24" t="s">
        <v>155</v>
      </c>
      <c r="D213" s="25" t="s">
        <v>29</v>
      </c>
      <c r="E213" s="24" t="s">
        <v>112</v>
      </c>
      <c r="F213" s="25" t="s">
        <v>243</v>
      </c>
      <c r="G213" s="24" t="s">
        <v>477</v>
      </c>
      <c r="H213" s="24" t="s">
        <v>156</v>
      </c>
      <c r="I213" s="26">
        <f t="shared" si="17"/>
        <v>656000</v>
      </c>
      <c r="J213" s="26">
        <f t="shared" si="17"/>
        <v>500000</v>
      </c>
      <c r="K213" s="26">
        <f t="shared" si="17"/>
        <v>500000</v>
      </c>
      <c r="L213" s="22"/>
      <c r="M213" s="22"/>
      <c r="N213" s="8"/>
      <c r="O213" s="28"/>
    </row>
    <row r="214" spans="1:15" ht="75" outlineLevel="6">
      <c r="A214" s="24" t="s">
        <v>478</v>
      </c>
      <c r="B214" s="25" t="s">
        <v>479</v>
      </c>
      <c r="C214" s="24" t="s">
        <v>155</v>
      </c>
      <c r="D214" s="25" t="s">
        <v>29</v>
      </c>
      <c r="E214" s="24" t="s">
        <v>112</v>
      </c>
      <c r="F214" s="25" t="s">
        <v>243</v>
      </c>
      <c r="G214" s="24" t="s">
        <v>480</v>
      </c>
      <c r="H214" s="24" t="s">
        <v>156</v>
      </c>
      <c r="I214" s="26">
        <f>I216</f>
        <v>656000</v>
      </c>
      <c r="J214" s="27">
        <f>J216</f>
        <v>500000</v>
      </c>
      <c r="K214" s="27">
        <f>K216</f>
        <v>500000</v>
      </c>
      <c r="L214" s="22"/>
      <c r="M214" s="22"/>
      <c r="N214" s="8"/>
      <c r="O214" s="28"/>
    </row>
    <row r="215" spans="1:15" ht="30" outlineLevel="6">
      <c r="A215" s="24" t="s">
        <v>481</v>
      </c>
      <c r="B215" s="25" t="s">
        <v>469</v>
      </c>
      <c r="C215" s="24" t="s">
        <v>155</v>
      </c>
      <c r="D215" s="25" t="s">
        <v>29</v>
      </c>
      <c r="E215" s="24" t="s">
        <v>112</v>
      </c>
      <c r="F215" s="25" t="s">
        <v>243</v>
      </c>
      <c r="G215" s="24" t="s">
        <v>480</v>
      </c>
      <c r="H215" s="24" t="s">
        <v>470</v>
      </c>
      <c r="I215" s="26">
        <f>I216</f>
        <v>656000</v>
      </c>
      <c r="J215" s="26">
        <f>J216</f>
        <v>500000</v>
      </c>
      <c r="K215" s="26">
        <f>K216</f>
        <v>500000</v>
      </c>
      <c r="L215" s="22"/>
      <c r="M215" s="22"/>
      <c r="N215" s="8"/>
      <c r="O215" s="28"/>
    </row>
    <row r="216" spans="1:15" ht="30" outlineLevel="7">
      <c r="A216" s="24" t="s">
        <v>482</v>
      </c>
      <c r="B216" s="25" t="s">
        <v>483</v>
      </c>
      <c r="C216" s="24" t="s">
        <v>155</v>
      </c>
      <c r="D216" s="25" t="s">
        <v>29</v>
      </c>
      <c r="E216" s="24" t="s">
        <v>112</v>
      </c>
      <c r="F216" s="25" t="s">
        <v>243</v>
      </c>
      <c r="G216" s="24" t="s">
        <v>480</v>
      </c>
      <c r="H216" s="24" t="s">
        <v>484</v>
      </c>
      <c r="I216" s="26">
        <f>SUM(L216:O216)</f>
        <v>656000</v>
      </c>
      <c r="J216" s="29">
        <v>500000</v>
      </c>
      <c r="K216" s="30">
        <v>500000</v>
      </c>
      <c r="L216" s="22">
        <v>656000</v>
      </c>
      <c r="M216" s="22"/>
      <c r="N216" s="8"/>
      <c r="O216" s="31"/>
    </row>
    <row r="217" spans="1:15" ht="15" outlineLevel="1">
      <c r="A217" s="24" t="s">
        <v>485</v>
      </c>
      <c r="B217" s="25" t="s">
        <v>118</v>
      </c>
      <c r="C217" s="24" t="s">
        <v>155</v>
      </c>
      <c r="D217" s="25" t="s">
        <v>33</v>
      </c>
      <c r="E217" s="24" t="s">
        <v>156</v>
      </c>
      <c r="F217" s="25" t="s">
        <v>156</v>
      </c>
      <c r="G217" s="24" t="s">
        <v>156</v>
      </c>
      <c r="H217" s="24" t="s">
        <v>156</v>
      </c>
      <c r="I217" s="26">
        <f t="shared" ref="I217:K219" si="18">I218</f>
        <v>2847000</v>
      </c>
      <c r="J217" s="27">
        <f t="shared" si="18"/>
        <v>2847000</v>
      </c>
      <c r="K217" s="27">
        <f t="shared" si="18"/>
        <v>2847000</v>
      </c>
      <c r="L217" s="22"/>
      <c r="M217" s="22"/>
      <c r="N217" s="8"/>
      <c r="O217" s="28"/>
    </row>
    <row r="218" spans="1:15" ht="15" outlineLevel="2">
      <c r="A218" s="24" t="s">
        <v>486</v>
      </c>
      <c r="B218" s="25" t="s">
        <v>121</v>
      </c>
      <c r="C218" s="24" t="s">
        <v>155</v>
      </c>
      <c r="D218" s="25" t="s">
        <v>33</v>
      </c>
      <c r="E218" s="24" t="s">
        <v>122</v>
      </c>
      <c r="F218" s="25" t="s">
        <v>158</v>
      </c>
      <c r="G218" s="24" t="s">
        <v>156</v>
      </c>
      <c r="H218" s="24" t="s">
        <v>156</v>
      </c>
      <c r="I218" s="26">
        <f t="shared" si="18"/>
        <v>2847000</v>
      </c>
      <c r="J218" s="27">
        <f t="shared" si="18"/>
        <v>2847000</v>
      </c>
      <c r="K218" s="27">
        <f t="shared" si="18"/>
        <v>2847000</v>
      </c>
      <c r="L218" s="22"/>
      <c r="M218" s="22"/>
      <c r="N218" s="8"/>
      <c r="O218" s="28"/>
    </row>
    <row r="219" spans="1:15" ht="45" outlineLevel="4">
      <c r="A219" s="24" t="s">
        <v>487</v>
      </c>
      <c r="B219" s="25" t="s">
        <v>350</v>
      </c>
      <c r="C219" s="24" t="s">
        <v>155</v>
      </c>
      <c r="D219" s="25" t="s">
        <v>33</v>
      </c>
      <c r="E219" s="24" t="s">
        <v>122</v>
      </c>
      <c r="F219" s="25" t="s">
        <v>158</v>
      </c>
      <c r="G219" s="24" t="s">
        <v>351</v>
      </c>
      <c r="H219" s="24" t="s">
        <v>156</v>
      </c>
      <c r="I219" s="26">
        <f t="shared" si="18"/>
        <v>2847000</v>
      </c>
      <c r="J219" s="27">
        <f t="shared" si="18"/>
        <v>2847000</v>
      </c>
      <c r="K219" s="27">
        <f t="shared" si="18"/>
        <v>2847000</v>
      </c>
      <c r="L219" s="22"/>
      <c r="M219" s="22"/>
      <c r="N219" s="8"/>
      <c r="O219" s="28"/>
    </row>
    <row r="220" spans="1:15" ht="75" outlineLevel="5">
      <c r="A220" s="24" t="s">
        <v>488</v>
      </c>
      <c r="B220" s="25" t="s">
        <v>489</v>
      </c>
      <c r="C220" s="24" t="s">
        <v>155</v>
      </c>
      <c r="D220" s="25" t="s">
        <v>33</v>
      </c>
      <c r="E220" s="24" t="s">
        <v>122</v>
      </c>
      <c r="F220" s="25" t="s">
        <v>158</v>
      </c>
      <c r="G220" s="24" t="s">
        <v>490</v>
      </c>
      <c r="H220" s="24" t="s">
        <v>156</v>
      </c>
      <c r="I220" s="26">
        <f>I221+I224+I227+I230</f>
        <v>2847000</v>
      </c>
      <c r="J220" s="26">
        <f>J221+J224+J227+J230</f>
        <v>2847000</v>
      </c>
      <c r="K220" s="26">
        <f>K221+K224+K227+K230</f>
        <v>2847000</v>
      </c>
      <c r="L220" s="22"/>
      <c r="M220" s="22"/>
      <c r="N220" s="8"/>
      <c r="O220" s="28"/>
    </row>
    <row r="221" spans="1:15" ht="105" outlineLevel="6">
      <c r="A221" s="24" t="s">
        <v>491</v>
      </c>
      <c r="B221" s="25" t="s">
        <v>492</v>
      </c>
      <c r="C221" s="24" t="s">
        <v>155</v>
      </c>
      <c r="D221" s="25" t="s">
        <v>33</v>
      </c>
      <c r="E221" s="24" t="s">
        <v>122</v>
      </c>
      <c r="F221" s="25" t="s">
        <v>158</v>
      </c>
      <c r="G221" s="24" t="s">
        <v>493</v>
      </c>
      <c r="H221" s="24" t="s">
        <v>156</v>
      </c>
      <c r="I221" s="26">
        <f>I223</f>
        <v>2353000</v>
      </c>
      <c r="J221" s="27">
        <f>J223</f>
        <v>2353000</v>
      </c>
      <c r="K221" s="27">
        <f>K223</f>
        <v>2353000</v>
      </c>
      <c r="L221" s="22"/>
      <c r="M221" s="22"/>
      <c r="N221" s="8"/>
      <c r="O221" s="28"/>
    </row>
    <row r="222" spans="1:15" ht="45" outlineLevel="6">
      <c r="A222" s="24" t="s">
        <v>494</v>
      </c>
      <c r="B222" s="25" t="s">
        <v>339</v>
      </c>
      <c r="C222" s="24" t="s">
        <v>155</v>
      </c>
      <c r="D222" s="25" t="s">
        <v>33</v>
      </c>
      <c r="E222" s="24" t="s">
        <v>122</v>
      </c>
      <c r="F222" s="25" t="s">
        <v>158</v>
      </c>
      <c r="G222" s="24" t="s">
        <v>493</v>
      </c>
      <c r="H222" s="24" t="s">
        <v>340</v>
      </c>
      <c r="I222" s="26">
        <f>I223</f>
        <v>2353000</v>
      </c>
      <c r="J222" s="26">
        <f>J223</f>
        <v>2353000</v>
      </c>
      <c r="K222" s="26">
        <f>K223</f>
        <v>2353000</v>
      </c>
      <c r="L222" s="22"/>
      <c r="M222" s="22"/>
      <c r="N222" s="8"/>
      <c r="O222" s="28"/>
    </row>
    <row r="223" spans="1:15" ht="15" outlineLevel="7">
      <c r="A223" s="24" t="s">
        <v>495</v>
      </c>
      <c r="B223" s="25" t="s">
        <v>342</v>
      </c>
      <c r="C223" s="24" t="s">
        <v>155</v>
      </c>
      <c r="D223" s="25" t="s">
        <v>33</v>
      </c>
      <c r="E223" s="24" t="s">
        <v>122</v>
      </c>
      <c r="F223" s="25" t="s">
        <v>158</v>
      </c>
      <c r="G223" s="24" t="s">
        <v>493</v>
      </c>
      <c r="H223" s="24" t="s">
        <v>343</v>
      </c>
      <c r="I223" s="26">
        <f>SUM(L223:O223)</f>
        <v>2353000</v>
      </c>
      <c r="J223" s="29">
        <v>2353000</v>
      </c>
      <c r="K223" s="30">
        <v>2353000</v>
      </c>
      <c r="L223" s="22">
        <v>2353000</v>
      </c>
      <c r="M223" s="22"/>
      <c r="N223" s="8"/>
      <c r="O223" s="31"/>
    </row>
    <row r="224" spans="1:15" ht="150" outlineLevel="6">
      <c r="A224" s="24" t="s">
        <v>496</v>
      </c>
      <c r="B224" s="33" t="s">
        <v>497</v>
      </c>
      <c r="C224" s="24" t="s">
        <v>155</v>
      </c>
      <c r="D224" s="25" t="s">
        <v>33</v>
      </c>
      <c r="E224" s="24" t="s">
        <v>122</v>
      </c>
      <c r="F224" s="25" t="s">
        <v>158</v>
      </c>
      <c r="G224" s="24" t="s">
        <v>498</v>
      </c>
      <c r="H224" s="24" t="s">
        <v>156</v>
      </c>
      <c r="I224" s="26">
        <f>I226</f>
        <v>94000</v>
      </c>
      <c r="J224" s="27">
        <f>J226</f>
        <v>94000</v>
      </c>
      <c r="K224" s="27">
        <f>K226</f>
        <v>94000</v>
      </c>
      <c r="L224" s="22"/>
      <c r="M224" s="22"/>
      <c r="N224" s="8"/>
      <c r="O224" s="28"/>
    </row>
    <row r="225" spans="1:17" ht="45" outlineLevel="6">
      <c r="A225" s="24" t="s">
        <v>499</v>
      </c>
      <c r="B225" s="33" t="s">
        <v>339</v>
      </c>
      <c r="C225" s="24" t="s">
        <v>155</v>
      </c>
      <c r="D225" s="25" t="s">
        <v>33</v>
      </c>
      <c r="E225" s="24" t="s">
        <v>122</v>
      </c>
      <c r="F225" s="25" t="s">
        <v>158</v>
      </c>
      <c r="G225" s="24" t="s">
        <v>498</v>
      </c>
      <c r="H225" s="24" t="s">
        <v>340</v>
      </c>
      <c r="I225" s="26">
        <f>I226</f>
        <v>94000</v>
      </c>
      <c r="J225" s="26">
        <f>J226</f>
        <v>94000</v>
      </c>
      <c r="K225" s="26">
        <f>K226</f>
        <v>94000</v>
      </c>
      <c r="L225" s="22"/>
      <c r="M225" s="22"/>
      <c r="N225" s="8"/>
      <c r="O225" s="28"/>
    </row>
    <row r="226" spans="1:17" ht="15" outlineLevel="7">
      <c r="A226" s="24" t="s">
        <v>500</v>
      </c>
      <c r="B226" s="25" t="s">
        <v>342</v>
      </c>
      <c r="C226" s="24" t="s">
        <v>155</v>
      </c>
      <c r="D226" s="25" t="s">
        <v>33</v>
      </c>
      <c r="E226" s="24" t="s">
        <v>122</v>
      </c>
      <c r="F226" s="25" t="s">
        <v>158</v>
      </c>
      <c r="G226" s="24" t="s">
        <v>498</v>
      </c>
      <c r="H226" s="24" t="s">
        <v>343</v>
      </c>
      <c r="I226" s="26">
        <f>SUM(L226:O226)</f>
        <v>94000</v>
      </c>
      <c r="J226" s="29">
        <v>94000</v>
      </c>
      <c r="K226" s="30">
        <v>94000</v>
      </c>
      <c r="L226" s="22">
        <v>94000</v>
      </c>
      <c r="M226" s="22"/>
      <c r="N226" s="8"/>
      <c r="O226" s="31"/>
    </row>
    <row r="227" spans="1:17" ht="75" outlineLevel="6">
      <c r="A227" s="24" t="s">
        <v>501</v>
      </c>
      <c r="B227" s="25" t="s">
        <v>502</v>
      </c>
      <c r="C227" s="24" t="s">
        <v>155</v>
      </c>
      <c r="D227" s="25" t="s">
        <v>33</v>
      </c>
      <c r="E227" s="24" t="s">
        <v>122</v>
      </c>
      <c r="F227" s="25" t="s">
        <v>158</v>
      </c>
      <c r="G227" s="24" t="s">
        <v>503</v>
      </c>
      <c r="H227" s="24" t="s">
        <v>156</v>
      </c>
      <c r="I227" s="26">
        <f>I229</f>
        <v>385000</v>
      </c>
      <c r="J227" s="27">
        <f>J229</f>
        <v>385000</v>
      </c>
      <c r="K227" s="27">
        <f>K229</f>
        <v>385000</v>
      </c>
      <c r="L227" s="22"/>
      <c r="M227" s="22"/>
      <c r="N227" s="8"/>
      <c r="O227" s="28"/>
    </row>
    <row r="228" spans="1:17" ht="45" outlineLevel="6">
      <c r="A228" s="24" t="s">
        <v>504</v>
      </c>
      <c r="B228" s="25" t="s">
        <v>172</v>
      </c>
      <c r="C228" s="24" t="s">
        <v>155</v>
      </c>
      <c r="D228" s="25" t="s">
        <v>33</v>
      </c>
      <c r="E228" s="24" t="s">
        <v>122</v>
      </c>
      <c r="F228" s="25" t="s">
        <v>158</v>
      </c>
      <c r="G228" s="24" t="s">
        <v>503</v>
      </c>
      <c r="H228" s="24" t="s">
        <v>173</v>
      </c>
      <c r="I228" s="26">
        <f>I229</f>
        <v>385000</v>
      </c>
      <c r="J228" s="26">
        <f>J229</f>
        <v>385000</v>
      </c>
      <c r="K228" s="26">
        <f>K229</f>
        <v>385000</v>
      </c>
      <c r="L228" s="22"/>
      <c r="M228" s="22"/>
      <c r="N228" s="8"/>
      <c r="O228" s="28"/>
    </row>
    <row r="229" spans="1:17" ht="45" outlineLevel="7">
      <c r="A229" s="24" t="s">
        <v>505</v>
      </c>
      <c r="B229" s="25" t="s">
        <v>174</v>
      </c>
      <c r="C229" s="24" t="s">
        <v>155</v>
      </c>
      <c r="D229" s="25" t="s">
        <v>33</v>
      </c>
      <c r="E229" s="24" t="s">
        <v>122</v>
      </c>
      <c r="F229" s="25" t="s">
        <v>158</v>
      </c>
      <c r="G229" s="24" t="s">
        <v>503</v>
      </c>
      <c r="H229" s="24" t="s">
        <v>175</v>
      </c>
      <c r="I229" s="26">
        <f>SUM(L229:O229)</f>
        <v>385000</v>
      </c>
      <c r="J229" s="29">
        <v>385000</v>
      </c>
      <c r="K229" s="30">
        <v>385000</v>
      </c>
      <c r="L229" s="22">
        <v>385000</v>
      </c>
      <c r="M229" s="22"/>
      <c r="N229" s="8"/>
      <c r="O229" s="31"/>
    </row>
    <row r="230" spans="1:17" ht="90" outlineLevel="6">
      <c r="A230" s="24" t="s">
        <v>506</v>
      </c>
      <c r="B230" s="25" t="s">
        <v>507</v>
      </c>
      <c r="C230" s="24" t="s">
        <v>155</v>
      </c>
      <c r="D230" s="25" t="s">
        <v>33</v>
      </c>
      <c r="E230" s="24" t="s">
        <v>122</v>
      </c>
      <c r="F230" s="25" t="s">
        <v>158</v>
      </c>
      <c r="G230" s="24" t="s">
        <v>508</v>
      </c>
      <c r="H230" s="24" t="s">
        <v>156</v>
      </c>
      <c r="I230" s="26">
        <f>I232</f>
        <v>15000</v>
      </c>
      <c r="J230" s="27">
        <f>J232</f>
        <v>15000</v>
      </c>
      <c r="K230" s="27">
        <f>K232</f>
        <v>15000</v>
      </c>
      <c r="L230" s="22"/>
      <c r="M230" s="22"/>
      <c r="N230" s="8"/>
      <c r="O230" s="28"/>
    </row>
    <row r="231" spans="1:17" ht="45" outlineLevel="6">
      <c r="A231" s="24" t="s">
        <v>509</v>
      </c>
      <c r="B231" s="25" t="s">
        <v>172</v>
      </c>
      <c r="C231" s="24" t="s">
        <v>155</v>
      </c>
      <c r="D231" s="25" t="s">
        <v>33</v>
      </c>
      <c r="E231" s="24" t="s">
        <v>122</v>
      </c>
      <c r="F231" s="25" t="s">
        <v>158</v>
      </c>
      <c r="G231" s="24" t="s">
        <v>508</v>
      </c>
      <c r="H231" s="24" t="s">
        <v>173</v>
      </c>
      <c r="I231" s="26">
        <f>I232</f>
        <v>15000</v>
      </c>
      <c r="J231" s="26">
        <f>J232</f>
        <v>15000</v>
      </c>
      <c r="K231" s="26">
        <f>K232</f>
        <v>15000</v>
      </c>
      <c r="L231" s="22"/>
      <c r="M231" s="22"/>
      <c r="N231" s="8"/>
      <c r="O231" s="28"/>
    </row>
    <row r="232" spans="1:17" ht="45" outlineLevel="7">
      <c r="A232" s="24" t="s">
        <v>510</v>
      </c>
      <c r="B232" s="25" t="s">
        <v>174</v>
      </c>
      <c r="C232" s="24" t="s">
        <v>155</v>
      </c>
      <c r="D232" s="25" t="s">
        <v>33</v>
      </c>
      <c r="E232" s="24" t="s">
        <v>122</v>
      </c>
      <c r="F232" s="25" t="s">
        <v>158</v>
      </c>
      <c r="G232" s="24" t="s">
        <v>508</v>
      </c>
      <c r="H232" s="24" t="s">
        <v>175</v>
      </c>
      <c r="I232" s="26">
        <f>SUM(L232:O232)</f>
        <v>15000</v>
      </c>
      <c r="J232" s="29">
        <v>15000</v>
      </c>
      <c r="K232" s="30">
        <v>15000</v>
      </c>
      <c r="L232" s="22">
        <v>15000</v>
      </c>
      <c r="M232" s="22"/>
      <c r="N232" s="8"/>
      <c r="O232" s="31"/>
    </row>
    <row r="233" spans="1:17" ht="15">
      <c r="A233" s="24" t="s">
        <v>511</v>
      </c>
      <c r="B233" s="25" t="s">
        <v>512</v>
      </c>
      <c r="C233" s="24" t="s">
        <v>513</v>
      </c>
      <c r="D233" s="25" t="s">
        <v>156</v>
      </c>
      <c r="E233" s="24" t="s">
        <v>156</v>
      </c>
      <c r="F233" s="25" t="s">
        <v>156</v>
      </c>
      <c r="G233" s="24" t="s">
        <v>156</v>
      </c>
      <c r="H233" s="24" t="s">
        <v>156</v>
      </c>
      <c r="I233" s="26">
        <f>I234</f>
        <v>4062200</v>
      </c>
      <c r="J233" s="27">
        <f>J234</f>
        <v>4062200</v>
      </c>
      <c r="K233" s="27">
        <f>K234</f>
        <v>4062200</v>
      </c>
      <c r="L233" s="22">
        <f t="shared" ref="L233:Q233" si="19">SUM(L234:L259)</f>
        <v>4062200</v>
      </c>
      <c r="M233" s="22">
        <f t="shared" si="19"/>
        <v>0</v>
      </c>
      <c r="N233" s="22">
        <f t="shared" si="19"/>
        <v>0</v>
      </c>
      <c r="O233" s="22">
        <f t="shared" si="19"/>
        <v>0</v>
      </c>
      <c r="P233" s="22">
        <f t="shared" si="19"/>
        <v>0</v>
      </c>
      <c r="Q233" s="22">
        <f t="shared" si="19"/>
        <v>0</v>
      </c>
    </row>
    <row r="234" spans="1:17" ht="15" outlineLevel="1">
      <c r="A234" s="24" t="s">
        <v>514</v>
      </c>
      <c r="B234" s="25" t="s">
        <v>5</v>
      </c>
      <c r="C234" s="24" t="s">
        <v>513</v>
      </c>
      <c r="D234" s="25" t="s">
        <v>157</v>
      </c>
      <c r="E234" s="24" t="s">
        <v>156</v>
      </c>
      <c r="F234" s="25" t="s">
        <v>156</v>
      </c>
      <c r="G234" s="24" t="s">
        <v>156</v>
      </c>
      <c r="H234" s="24" t="s">
        <v>156</v>
      </c>
      <c r="I234" s="26">
        <f>I235+I248</f>
        <v>4062200</v>
      </c>
      <c r="J234" s="27">
        <f>J235+J248</f>
        <v>4062200</v>
      </c>
      <c r="K234" s="27">
        <f>K235+K248</f>
        <v>4062200</v>
      </c>
      <c r="L234" s="22"/>
      <c r="M234" s="22"/>
      <c r="N234" s="8"/>
      <c r="O234" s="28"/>
    </row>
    <row r="235" spans="1:17" ht="60" outlineLevel="2">
      <c r="A235" s="24" t="s">
        <v>515</v>
      </c>
      <c r="B235" s="25" t="s">
        <v>11</v>
      </c>
      <c r="C235" s="24" t="s">
        <v>513</v>
      </c>
      <c r="D235" s="25" t="s">
        <v>157</v>
      </c>
      <c r="E235" s="24" t="s">
        <v>9</v>
      </c>
      <c r="F235" s="25" t="s">
        <v>243</v>
      </c>
      <c r="G235" s="24" t="s">
        <v>156</v>
      </c>
      <c r="H235" s="24" t="s">
        <v>156</v>
      </c>
      <c r="I235" s="26">
        <f t="shared" ref="I235:K236" si="20">I236</f>
        <v>3963200</v>
      </c>
      <c r="J235" s="27">
        <f t="shared" si="20"/>
        <v>3963200</v>
      </c>
      <c r="K235" s="27">
        <f t="shared" si="20"/>
        <v>3963200</v>
      </c>
      <c r="L235" s="22"/>
      <c r="M235" s="22"/>
      <c r="N235" s="8"/>
      <c r="O235" s="28"/>
    </row>
    <row r="236" spans="1:17" ht="30" outlineLevel="4">
      <c r="A236" s="24" t="s">
        <v>516</v>
      </c>
      <c r="B236" s="25" t="s">
        <v>517</v>
      </c>
      <c r="C236" s="24" t="s">
        <v>513</v>
      </c>
      <c r="D236" s="25" t="s">
        <v>157</v>
      </c>
      <c r="E236" s="24" t="s">
        <v>9</v>
      </c>
      <c r="F236" s="25" t="s">
        <v>243</v>
      </c>
      <c r="G236" s="24" t="s">
        <v>518</v>
      </c>
      <c r="H236" s="24" t="s">
        <v>156</v>
      </c>
      <c r="I236" s="26">
        <f t="shared" si="20"/>
        <v>3963200</v>
      </c>
      <c r="J236" s="27">
        <f t="shared" si="20"/>
        <v>3963200</v>
      </c>
      <c r="K236" s="27">
        <f t="shared" si="20"/>
        <v>3963200</v>
      </c>
      <c r="L236" s="22"/>
      <c r="M236" s="22"/>
      <c r="N236" s="8"/>
      <c r="O236" s="28"/>
    </row>
    <row r="237" spans="1:17" ht="30" outlineLevel="5">
      <c r="A237" s="24" t="s">
        <v>519</v>
      </c>
      <c r="B237" s="25" t="s">
        <v>520</v>
      </c>
      <c r="C237" s="24" t="s">
        <v>513</v>
      </c>
      <c r="D237" s="25" t="s">
        <v>157</v>
      </c>
      <c r="E237" s="24" t="s">
        <v>9</v>
      </c>
      <c r="F237" s="25" t="s">
        <v>243</v>
      </c>
      <c r="G237" s="24" t="s">
        <v>521</v>
      </c>
      <c r="H237" s="24" t="s">
        <v>156</v>
      </c>
      <c r="I237" s="26">
        <f>I238+I241</f>
        <v>3963200</v>
      </c>
      <c r="J237" s="27">
        <f>J238+J241</f>
        <v>3963200</v>
      </c>
      <c r="K237" s="27">
        <f>K238+K241</f>
        <v>3963200</v>
      </c>
      <c r="L237" s="22"/>
      <c r="M237" s="22"/>
      <c r="N237" s="8"/>
      <c r="O237" s="28"/>
    </row>
    <row r="238" spans="1:17" ht="75" outlineLevel="6">
      <c r="A238" s="24" t="s">
        <v>522</v>
      </c>
      <c r="B238" s="25" t="s">
        <v>523</v>
      </c>
      <c r="C238" s="24" t="s">
        <v>513</v>
      </c>
      <c r="D238" s="25" t="s">
        <v>157</v>
      </c>
      <c r="E238" s="24" t="s">
        <v>9</v>
      </c>
      <c r="F238" s="25" t="s">
        <v>243</v>
      </c>
      <c r="G238" s="24" t="s">
        <v>524</v>
      </c>
      <c r="H238" s="24" t="s">
        <v>156</v>
      </c>
      <c r="I238" s="26">
        <f>I240</f>
        <v>982800</v>
      </c>
      <c r="J238" s="27">
        <f>J240</f>
        <v>982800</v>
      </c>
      <c r="K238" s="27">
        <f>K240</f>
        <v>982800</v>
      </c>
      <c r="L238" s="22"/>
      <c r="M238" s="22"/>
      <c r="N238" s="8"/>
      <c r="O238" s="28"/>
    </row>
    <row r="239" spans="1:17" ht="90" outlineLevel="6">
      <c r="A239" s="24" t="s">
        <v>525</v>
      </c>
      <c r="B239" s="25" t="s">
        <v>165</v>
      </c>
      <c r="C239" s="24" t="s">
        <v>513</v>
      </c>
      <c r="D239" s="25" t="s">
        <v>157</v>
      </c>
      <c r="E239" s="24" t="s">
        <v>9</v>
      </c>
      <c r="F239" s="25" t="s">
        <v>243</v>
      </c>
      <c r="G239" s="24" t="s">
        <v>524</v>
      </c>
      <c r="H239" s="24" t="s">
        <v>166</v>
      </c>
      <c r="I239" s="26">
        <f>I240</f>
        <v>982800</v>
      </c>
      <c r="J239" s="26">
        <f>J240</f>
        <v>982800</v>
      </c>
      <c r="K239" s="26">
        <f>K240</f>
        <v>982800</v>
      </c>
      <c r="L239" s="22"/>
      <c r="M239" s="22"/>
      <c r="N239" s="8"/>
      <c r="O239" s="28"/>
    </row>
    <row r="240" spans="1:17" ht="30" outlineLevel="7">
      <c r="A240" s="24" t="s">
        <v>526</v>
      </c>
      <c r="B240" s="25" t="s">
        <v>167</v>
      </c>
      <c r="C240" s="24" t="s">
        <v>513</v>
      </c>
      <c r="D240" s="25" t="s">
        <v>157</v>
      </c>
      <c r="E240" s="24" t="s">
        <v>9</v>
      </c>
      <c r="F240" s="25" t="s">
        <v>243</v>
      </c>
      <c r="G240" s="24" t="s">
        <v>524</v>
      </c>
      <c r="H240" s="24" t="s">
        <v>168</v>
      </c>
      <c r="I240" s="26">
        <f>SUM(L240:O240)</f>
        <v>982800</v>
      </c>
      <c r="J240" s="29">
        <v>982800</v>
      </c>
      <c r="K240" s="30">
        <v>982800</v>
      </c>
      <c r="L240" s="22">
        <v>982800</v>
      </c>
      <c r="M240" s="22"/>
      <c r="N240" s="8"/>
      <c r="O240" s="31"/>
    </row>
    <row r="241" spans="1:15" ht="75" outlineLevel="6">
      <c r="A241" s="24" t="s">
        <v>527</v>
      </c>
      <c r="B241" s="25" t="s">
        <v>528</v>
      </c>
      <c r="C241" s="24" t="s">
        <v>513</v>
      </c>
      <c r="D241" s="25" t="s">
        <v>157</v>
      </c>
      <c r="E241" s="24" t="s">
        <v>12</v>
      </c>
      <c r="F241" s="25" t="s">
        <v>243</v>
      </c>
      <c r="G241" s="24" t="s">
        <v>529</v>
      </c>
      <c r="H241" s="24" t="s">
        <v>156</v>
      </c>
      <c r="I241" s="26">
        <f>I243+I245+I247</f>
        <v>2980400</v>
      </c>
      <c r="J241" s="26">
        <f>J243+J245+J247</f>
        <v>2980400</v>
      </c>
      <c r="K241" s="26">
        <f>K243+K245+K247</f>
        <v>2980400</v>
      </c>
      <c r="L241" s="22"/>
      <c r="M241" s="22"/>
      <c r="N241" s="8"/>
      <c r="O241" s="28"/>
    </row>
    <row r="242" spans="1:15" ht="90" outlineLevel="6">
      <c r="A242" s="24" t="s">
        <v>530</v>
      </c>
      <c r="B242" s="25" t="s">
        <v>165</v>
      </c>
      <c r="C242" s="24" t="s">
        <v>513</v>
      </c>
      <c r="D242" s="25" t="s">
        <v>157</v>
      </c>
      <c r="E242" s="24" t="s">
        <v>12</v>
      </c>
      <c r="F242" s="25" t="s">
        <v>243</v>
      </c>
      <c r="G242" s="24" t="s">
        <v>529</v>
      </c>
      <c r="H242" s="24" t="s">
        <v>166</v>
      </c>
      <c r="I242" s="26">
        <f>I243</f>
        <v>2546400</v>
      </c>
      <c r="J242" s="26">
        <f>J243</f>
        <v>2546400</v>
      </c>
      <c r="K242" s="26">
        <f>K243</f>
        <v>2546400</v>
      </c>
      <c r="L242" s="22"/>
      <c r="M242" s="22"/>
      <c r="N242" s="8"/>
      <c r="O242" s="28"/>
    </row>
    <row r="243" spans="1:15" ht="30" outlineLevel="7">
      <c r="A243" s="24" t="s">
        <v>531</v>
      </c>
      <c r="B243" s="25" t="s">
        <v>167</v>
      </c>
      <c r="C243" s="24" t="s">
        <v>513</v>
      </c>
      <c r="D243" s="25" t="s">
        <v>157</v>
      </c>
      <c r="E243" s="24" t="s">
        <v>12</v>
      </c>
      <c r="F243" s="25" t="s">
        <v>243</v>
      </c>
      <c r="G243" s="24" t="s">
        <v>529</v>
      </c>
      <c r="H243" s="24" t="s">
        <v>168</v>
      </c>
      <c r="I243" s="26">
        <f>SUM(L243:O243)</f>
        <v>2546400</v>
      </c>
      <c r="J243" s="29">
        <v>2546400</v>
      </c>
      <c r="K243" s="30">
        <v>2546400</v>
      </c>
      <c r="L243" s="22">
        <v>2546400</v>
      </c>
      <c r="M243" s="22"/>
      <c r="N243" s="8"/>
      <c r="O243" s="31"/>
    </row>
    <row r="244" spans="1:15" ht="45" outlineLevel="7">
      <c r="A244" s="24" t="s">
        <v>532</v>
      </c>
      <c r="B244" s="25" t="s">
        <v>172</v>
      </c>
      <c r="C244" s="24" t="s">
        <v>513</v>
      </c>
      <c r="D244" s="25" t="s">
        <v>157</v>
      </c>
      <c r="E244" s="24" t="s">
        <v>12</v>
      </c>
      <c r="F244" s="25" t="s">
        <v>243</v>
      </c>
      <c r="G244" s="24" t="s">
        <v>529</v>
      </c>
      <c r="H244" s="24" t="s">
        <v>173</v>
      </c>
      <c r="I244" s="26">
        <f>I245</f>
        <v>420000</v>
      </c>
      <c r="J244" s="26">
        <f>J245</f>
        <v>420000</v>
      </c>
      <c r="K244" s="26">
        <f>K245</f>
        <v>420000</v>
      </c>
      <c r="L244" s="22"/>
      <c r="M244" s="22"/>
      <c r="N244" s="8"/>
      <c r="O244" s="31"/>
    </row>
    <row r="245" spans="1:15" ht="45" outlineLevel="7">
      <c r="A245" s="24" t="s">
        <v>533</v>
      </c>
      <c r="B245" s="25" t="s">
        <v>174</v>
      </c>
      <c r="C245" s="24" t="s">
        <v>513</v>
      </c>
      <c r="D245" s="25" t="s">
        <v>157</v>
      </c>
      <c r="E245" s="24" t="s">
        <v>12</v>
      </c>
      <c r="F245" s="25" t="s">
        <v>243</v>
      </c>
      <c r="G245" s="24" t="s">
        <v>529</v>
      </c>
      <c r="H245" s="24" t="s">
        <v>175</v>
      </c>
      <c r="I245" s="26">
        <f>SUM(L245:O245)</f>
        <v>420000</v>
      </c>
      <c r="J245" s="29">
        <v>420000</v>
      </c>
      <c r="K245" s="30">
        <v>420000</v>
      </c>
      <c r="L245" s="22">
        <v>420000</v>
      </c>
      <c r="M245" s="22"/>
      <c r="N245" s="8"/>
      <c r="O245" s="31"/>
    </row>
    <row r="246" spans="1:15" ht="15" outlineLevel="7">
      <c r="A246" s="24" t="s">
        <v>534</v>
      </c>
      <c r="B246" s="25" t="s">
        <v>180</v>
      </c>
      <c r="C246" s="24" t="s">
        <v>513</v>
      </c>
      <c r="D246" s="25" t="s">
        <v>157</v>
      </c>
      <c r="E246" s="24"/>
      <c r="F246" s="25" t="s">
        <v>243</v>
      </c>
      <c r="G246" s="24" t="s">
        <v>529</v>
      </c>
      <c r="H246" s="24" t="s">
        <v>181</v>
      </c>
      <c r="I246" s="26">
        <f>I247</f>
        <v>14000</v>
      </c>
      <c r="J246" s="26">
        <f>J247</f>
        <v>14000</v>
      </c>
      <c r="K246" s="26">
        <f>K247</f>
        <v>14000</v>
      </c>
      <c r="L246" s="22"/>
      <c r="M246" s="22"/>
      <c r="N246" s="8"/>
      <c r="O246" s="31"/>
    </row>
    <row r="247" spans="1:15" ht="15" outlineLevel="7">
      <c r="A247" s="24" t="s">
        <v>535</v>
      </c>
      <c r="B247" s="25" t="s">
        <v>182</v>
      </c>
      <c r="C247" s="24" t="s">
        <v>513</v>
      </c>
      <c r="D247" s="25" t="s">
        <v>157</v>
      </c>
      <c r="E247" s="24"/>
      <c r="F247" s="25" t="s">
        <v>243</v>
      </c>
      <c r="G247" s="24" t="s">
        <v>529</v>
      </c>
      <c r="H247" s="24" t="s">
        <v>183</v>
      </c>
      <c r="I247" s="26">
        <f>SUM(L247:O247)</f>
        <v>14000</v>
      </c>
      <c r="J247" s="29">
        <v>14000</v>
      </c>
      <c r="K247" s="30">
        <v>14000</v>
      </c>
      <c r="L247" s="22">
        <v>14000</v>
      </c>
      <c r="M247" s="22"/>
      <c r="N247" s="8"/>
      <c r="O247" s="31"/>
    </row>
    <row r="248" spans="1:15" ht="15" outlineLevel="2">
      <c r="A248" s="24" t="s">
        <v>536</v>
      </c>
      <c r="B248" s="25" t="s">
        <v>24</v>
      </c>
      <c r="C248" s="24" t="s">
        <v>513</v>
      </c>
      <c r="D248" s="25" t="s">
        <v>157</v>
      </c>
      <c r="E248" s="24" t="s">
        <v>25</v>
      </c>
      <c r="F248" s="25" t="s">
        <v>41</v>
      </c>
      <c r="G248" s="24" t="s">
        <v>156</v>
      </c>
      <c r="H248" s="24" t="s">
        <v>156</v>
      </c>
      <c r="I248" s="26">
        <f t="shared" ref="I248:K249" si="21">I249</f>
        <v>99000</v>
      </c>
      <c r="J248" s="27">
        <f t="shared" si="21"/>
        <v>99000</v>
      </c>
      <c r="K248" s="27">
        <f t="shared" si="21"/>
        <v>99000</v>
      </c>
      <c r="L248" s="22"/>
      <c r="M248" s="22"/>
      <c r="N248" s="8"/>
      <c r="O248" s="28"/>
    </row>
    <row r="249" spans="1:15" ht="30" outlineLevel="4">
      <c r="A249" s="24" t="s">
        <v>537</v>
      </c>
      <c r="B249" s="25" t="s">
        <v>517</v>
      </c>
      <c r="C249" s="24" t="s">
        <v>513</v>
      </c>
      <c r="D249" s="25" t="s">
        <v>157</v>
      </c>
      <c r="E249" s="24" t="s">
        <v>25</v>
      </c>
      <c r="F249" s="25" t="s">
        <v>41</v>
      </c>
      <c r="G249" s="24" t="s">
        <v>518</v>
      </c>
      <c r="H249" s="24" t="s">
        <v>156</v>
      </c>
      <c r="I249" s="26">
        <f t="shared" si="21"/>
        <v>99000</v>
      </c>
      <c r="J249" s="27">
        <f t="shared" si="21"/>
        <v>99000</v>
      </c>
      <c r="K249" s="27">
        <f t="shared" si="21"/>
        <v>99000</v>
      </c>
      <c r="L249" s="22"/>
      <c r="M249" s="22"/>
      <c r="N249" s="8"/>
      <c r="O249" s="28"/>
    </row>
    <row r="250" spans="1:15" ht="30" outlineLevel="5">
      <c r="A250" s="24" t="s">
        <v>538</v>
      </c>
      <c r="B250" s="25" t="s">
        <v>520</v>
      </c>
      <c r="C250" s="24" t="s">
        <v>513</v>
      </c>
      <c r="D250" s="25" t="s">
        <v>157</v>
      </c>
      <c r="E250" s="24" t="s">
        <v>25</v>
      </c>
      <c r="F250" s="25" t="s">
        <v>41</v>
      </c>
      <c r="G250" s="24" t="s">
        <v>521</v>
      </c>
      <c r="H250" s="24" t="s">
        <v>156</v>
      </c>
      <c r="I250" s="26">
        <f>I251+I254+I257</f>
        <v>99000</v>
      </c>
      <c r="J250" s="27">
        <f>J251+J254+J257</f>
        <v>99000</v>
      </c>
      <c r="K250" s="27">
        <f>K251+K254+K257</f>
        <v>99000</v>
      </c>
      <c r="L250" s="22"/>
      <c r="M250" s="22"/>
      <c r="N250" s="8"/>
      <c r="O250" s="28"/>
    </row>
    <row r="251" spans="1:15" ht="75" outlineLevel="6">
      <c r="A251" s="24" t="s">
        <v>539</v>
      </c>
      <c r="B251" s="25" t="s">
        <v>540</v>
      </c>
      <c r="C251" s="24" t="s">
        <v>513</v>
      </c>
      <c r="D251" s="25" t="s">
        <v>157</v>
      </c>
      <c r="E251" s="24" t="s">
        <v>25</v>
      </c>
      <c r="F251" s="25" t="s">
        <v>41</v>
      </c>
      <c r="G251" s="24" t="s">
        <v>541</v>
      </c>
      <c r="H251" s="24" t="s">
        <v>156</v>
      </c>
      <c r="I251" s="26">
        <f>I253</f>
        <v>30000</v>
      </c>
      <c r="J251" s="27">
        <f>J253</f>
        <v>30000</v>
      </c>
      <c r="K251" s="27">
        <f>K253</f>
        <v>30000</v>
      </c>
      <c r="L251" s="22"/>
      <c r="M251" s="22"/>
      <c r="N251" s="8"/>
      <c r="O251" s="28"/>
    </row>
    <row r="252" spans="1:15" ht="15" outlineLevel="6">
      <c r="A252" s="24" t="s">
        <v>175</v>
      </c>
      <c r="B252" s="25" t="s">
        <v>180</v>
      </c>
      <c r="C252" s="24" t="s">
        <v>513</v>
      </c>
      <c r="D252" s="25" t="s">
        <v>157</v>
      </c>
      <c r="E252" s="24" t="s">
        <v>25</v>
      </c>
      <c r="F252" s="25" t="s">
        <v>41</v>
      </c>
      <c r="G252" s="24" t="s">
        <v>541</v>
      </c>
      <c r="H252" s="24" t="s">
        <v>181</v>
      </c>
      <c r="I252" s="26">
        <f>I253</f>
        <v>30000</v>
      </c>
      <c r="J252" s="26">
        <f>J253</f>
        <v>30000</v>
      </c>
      <c r="K252" s="26">
        <f>K253</f>
        <v>30000</v>
      </c>
      <c r="L252" s="22"/>
      <c r="M252" s="22"/>
      <c r="N252" s="8"/>
      <c r="O252" s="28"/>
    </row>
    <row r="253" spans="1:15" ht="15" outlineLevel="7">
      <c r="A253" s="24" t="s">
        <v>542</v>
      </c>
      <c r="B253" s="25" t="s">
        <v>182</v>
      </c>
      <c r="C253" s="24" t="s">
        <v>513</v>
      </c>
      <c r="D253" s="25" t="s">
        <v>157</v>
      </c>
      <c r="E253" s="24" t="s">
        <v>25</v>
      </c>
      <c r="F253" s="25" t="s">
        <v>41</v>
      </c>
      <c r="G253" s="24" t="s">
        <v>541</v>
      </c>
      <c r="H253" s="24" t="s">
        <v>183</v>
      </c>
      <c r="I253" s="26">
        <f>SUM(L253:O253)</f>
        <v>30000</v>
      </c>
      <c r="J253" s="29">
        <v>30000</v>
      </c>
      <c r="K253" s="30">
        <v>30000</v>
      </c>
      <c r="L253" s="22">
        <v>30000</v>
      </c>
      <c r="M253" s="22"/>
      <c r="N253" s="8"/>
      <c r="O253" s="31"/>
    </row>
    <row r="254" spans="1:15" ht="60" outlineLevel="6">
      <c r="A254" s="24" t="s">
        <v>543</v>
      </c>
      <c r="B254" s="25" t="s">
        <v>544</v>
      </c>
      <c r="C254" s="24" t="s">
        <v>513</v>
      </c>
      <c r="D254" s="25" t="s">
        <v>157</v>
      </c>
      <c r="E254" s="24" t="s">
        <v>25</v>
      </c>
      <c r="F254" s="25" t="s">
        <v>41</v>
      </c>
      <c r="G254" s="24" t="s">
        <v>545</v>
      </c>
      <c r="H254" s="24" t="s">
        <v>156</v>
      </c>
      <c r="I254" s="26">
        <f>I256</f>
        <v>25000</v>
      </c>
      <c r="J254" s="27">
        <f>J256</f>
        <v>25000</v>
      </c>
      <c r="K254" s="27">
        <f>K256</f>
        <v>25000</v>
      </c>
      <c r="L254" s="22"/>
      <c r="M254" s="22"/>
      <c r="N254" s="8"/>
      <c r="O254" s="28"/>
    </row>
    <row r="255" spans="1:15" ht="15" outlineLevel="6">
      <c r="A255" s="24" t="s">
        <v>546</v>
      </c>
      <c r="B255" s="25" t="s">
        <v>180</v>
      </c>
      <c r="C255" s="24" t="s">
        <v>513</v>
      </c>
      <c r="D255" s="25" t="s">
        <v>157</v>
      </c>
      <c r="E255" s="24" t="s">
        <v>25</v>
      </c>
      <c r="F255" s="25" t="s">
        <v>41</v>
      </c>
      <c r="G255" s="24" t="s">
        <v>545</v>
      </c>
      <c r="H255" s="24" t="s">
        <v>181</v>
      </c>
      <c r="I255" s="26">
        <f>I256</f>
        <v>25000</v>
      </c>
      <c r="J255" s="26">
        <f>J256</f>
        <v>25000</v>
      </c>
      <c r="K255" s="26">
        <f>K256</f>
        <v>25000</v>
      </c>
      <c r="L255" s="22"/>
      <c r="M255" s="22"/>
      <c r="N255" s="8"/>
      <c r="O255" s="28"/>
    </row>
    <row r="256" spans="1:15" ht="15" outlineLevel="7">
      <c r="A256" s="24" t="s">
        <v>547</v>
      </c>
      <c r="B256" s="25" t="s">
        <v>182</v>
      </c>
      <c r="C256" s="24" t="s">
        <v>513</v>
      </c>
      <c r="D256" s="25" t="s">
        <v>157</v>
      </c>
      <c r="E256" s="24" t="s">
        <v>25</v>
      </c>
      <c r="F256" s="25" t="s">
        <v>41</v>
      </c>
      <c r="G256" s="24" t="s">
        <v>545</v>
      </c>
      <c r="H256" s="24" t="s">
        <v>183</v>
      </c>
      <c r="I256" s="26">
        <f>SUM(L256:O256)</f>
        <v>25000</v>
      </c>
      <c r="J256" s="29">
        <v>25000</v>
      </c>
      <c r="K256" s="30">
        <v>25000</v>
      </c>
      <c r="L256" s="22">
        <v>25000</v>
      </c>
      <c r="M256" s="22"/>
      <c r="N256" s="8"/>
      <c r="O256" s="31"/>
    </row>
    <row r="257" spans="1:17" ht="45" outlineLevel="6">
      <c r="A257" s="24" t="s">
        <v>548</v>
      </c>
      <c r="B257" s="25" t="s">
        <v>549</v>
      </c>
      <c r="C257" s="24" t="s">
        <v>513</v>
      </c>
      <c r="D257" s="25" t="s">
        <v>157</v>
      </c>
      <c r="E257" s="24" t="s">
        <v>25</v>
      </c>
      <c r="F257" s="25" t="s">
        <v>41</v>
      </c>
      <c r="G257" s="24" t="s">
        <v>550</v>
      </c>
      <c r="H257" s="24" t="s">
        <v>156</v>
      </c>
      <c r="I257" s="26">
        <f>I259</f>
        <v>44000</v>
      </c>
      <c r="J257" s="27">
        <f>J259</f>
        <v>44000</v>
      </c>
      <c r="K257" s="27">
        <f>K259</f>
        <v>44000</v>
      </c>
      <c r="L257" s="22"/>
      <c r="M257" s="22"/>
      <c r="N257" s="8"/>
      <c r="O257" s="28"/>
    </row>
    <row r="258" spans="1:17" ht="90" outlineLevel="6">
      <c r="A258" s="24" t="s">
        <v>551</v>
      </c>
      <c r="B258" s="25" t="s">
        <v>165</v>
      </c>
      <c r="C258" s="24" t="s">
        <v>513</v>
      </c>
      <c r="D258" s="25" t="s">
        <v>157</v>
      </c>
      <c r="E258" s="24" t="s">
        <v>25</v>
      </c>
      <c r="F258" s="25" t="s">
        <v>41</v>
      </c>
      <c r="G258" s="24" t="s">
        <v>550</v>
      </c>
      <c r="H258" s="24" t="s">
        <v>166</v>
      </c>
      <c r="I258" s="26">
        <f>I259</f>
        <v>44000</v>
      </c>
      <c r="J258" s="26">
        <f>J259</f>
        <v>44000</v>
      </c>
      <c r="K258" s="26">
        <f>K259</f>
        <v>44000</v>
      </c>
      <c r="L258" s="22"/>
      <c r="M258" s="22"/>
      <c r="N258" s="8"/>
      <c r="O258" s="28"/>
    </row>
    <row r="259" spans="1:17" ht="30" outlineLevel="7">
      <c r="A259" s="24" t="s">
        <v>552</v>
      </c>
      <c r="B259" s="25" t="s">
        <v>167</v>
      </c>
      <c r="C259" s="24" t="s">
        <v>513</v>
      </c>
      <c r="D259" s="25" t="s">
        <v>157</v>
      </c>
      <c r="E259" s="24" t="s">
        <v>25</v>
      </c>
      <c r="F259" s="25" t="s">
        <v>41</v>
      </c>
      <c r="G259" s="24" t="s">
        <v>550</v>
      </c>
      <c r="H259" s="24" t="s">
        <v>168</v>
      </c>
      <c r="I259" s="26">
        <f>SUM(L259:O259)</f>
        <v>44000</v>
      </c>
      <c r="J259" s="29">
        <v>44000</v>
      </c>
      <c r="K259" s="30">
        <v>44000</v>
      </c>
      <c r="L259" s="22">
        <v>44000</v>
      </c>
      <c r="M259" s="22"/>
      <c r="N259" s="8"/>
      <c r="O259" s="31"/>
    </row>
    <row r="260" spans="1:17" ht="30">
      <c r="A260" s="24" t="s">
        <v>553</v>
      </c>
      <c r="B260" s="25" t="s">
        <v>554</v>
      </c>
      <c r="C260" s="24" t="s">
        <v>555</v>
      </c>
      <c r="D260" s="25" t="s">
        <v>156</v>
      </c>
      <c r="E260" s="24" t="s">
        <v>156</v>
      </c>
      <c r="F260" s="25" t="s">
        <v>156</v>
      </c>
      <c r="G260" s="24" t="s">
        <v>156</v>
      </c>
      <c r="H260" s="24" t="s">
        <v>156</v>
      </c>
      <c r="I260" s="26">
        <f>I261</f>
        <v>21769200</v>
      </c>
      <c r="J260" s="27">
        <f>J261</f>
        <v>21769200</v>
      </c>
      <c r="K260" s="27">
        <f>K261</f>
        <v>21769200</v>
      </c>
      <c r="L260" s="22">
        <f t="shared" ref="L260:Q260" si="22">SUM(L261:L281)</f>
        <v>0</v>
      </c>
      <c r="M260" s="22">
        <f t="shared" si="22"/>
        <v>0</v>
      </c>
      <c r="N260" s="22">
        <f t="shared" si="22"/>
        <v>0</v>
      </c>
      <c r="O260" s="23">
        <f t="shared" si="22"/>
        <v>21769200</v>
      </c>
      <c r="P260" s="23">
        <f t="shared" si="22"/>
        <v>21769200</v>
      </c>
      <c r="Q260" s="23">
        <f t="shared" si="22"/>
        <v>21769200</v>
      </c>
    </row>
    <row r="261" spans="1:17" ht="15" outlineLevel="1">
      <c r="A261" s="24" t="s">
        <v>556</v>
      </c>
      <c r="B261" s="25" t="s">
        <v>102</v>
      </c>
      <c r="C261" s="24" t="s">
        <v>555</v>
      </c>
      <c r="D261" s="25" t="s">
        <v>29</v>
      </c>
      <c r="E261" s="24" t="s">
        <v>156</v>
      </c>
      <c r="F261" s="25" t="s">
        <v>156</v>
      </c>
      <c r="G261" s="24" t="s">
        <v>156</v>
      </c>
      <c r="H261" s="24" t="s">
        <v>156</v>
      </c>
      <c r="I261" s="26">
        <f>I262+I274+I268</f>
        <v>21769200</v>
      </c>
      <c r="J261" s="26">
        <f>J262+J274+J268</f>
        <v>21769200</v>
      </c>
      <c r="K261" s="26">
        <f>K262+K274+K268</f>
        <v>21769200</v>
      </c>
      <c r="L261" s="22"/>
      <c r="M261" s="22"/>
      <c r="N261" s="8"/>
      <c r="O261" s="28"/>
    </row>
    <row r="262" spans="1:17" ht="15" outlineLevel="2">
      <c r="A262" s="24" t="s">
        <v>557</v>
      </c>
      <c r="B262" s="25" t="s">
        <v>108</v>
      </c>
      <c r="C262" s="24" t="s">
        <v>555</v>
      </c>
      <c r="D262" s="25" t="s">
        <v>29</v>
      </c>
      <c r="E262" s="24" t="s">
        <v>109</v>
      </c>
      <c r="F262" s="25" t="s">
        <v>158</v>
      </c>
      <c r="G262" s="24" t="s">
        <v>156</v>
      </c>
      <c r="H262" s="24" t="s">
        <v>156</v>
      </c>
      <c r="I262" s="26">
        <f>I263</f>
        <v>16137300</v>
      </c>
      <c r="J262" s="27">
        <f t="shared" ref="J262:K264" si="23">J263</f>
        <v>16137300</v>
      </c>
      <c r="K262" s="27">
        <f t="shared" si="23"/>
        <v>16137300</v>
      </c>
      <c r="L262" s="22"/>
      <c r="M262" s="22"/>
      <c r="N262" s="8"/>
      <c r="O262" s="28"/>
    </row>
    <row r="263" spans="1:17" ht="45" outlineLevel="4">
      <c r="A263" s="24" t="s">
        <v>558</v>
      </c>
      <c r="B263" s="25" t="s">
        <v>460</v>
      </c>
      <c r="C263" s="24" t="s">
        <v>555</v>
      </c>
      <c r="D263" s="25" t="s">
        <v>29</v>
      </c>
      <c r="E263" s="24" t="s">
        <v>109</v>
      </c>
      <c r="F263" s="25" t="s">
        <v>158</v>
      </c>
      <c r="G263" s="24" t="s">
        <v>461</v>
      </c>
      <c r="H263" s="24" t="s">
        <v>156</v>
      </c>
      <c r="I263" s="26">
        <f>I264</f>
        <v>16137300</v>
      </c>
      <c r="J263" s="27">
        <f t="shared" si="23"/>
        <v>16137300</v>
      </c>
      <c r="K263" s="27">
        <f t="shared" si="23"/>
        <v>16137300</v>
      </c>
      <c r="L263" s="22"/>
      <c r="M263" s="22"/>
      <c r="N263" s="8"/>
      <c r="O263" s="28"/>
    </row>
    <row r="264" spans="1:17" ht="75" outlineLevel="5">
      <c r="A264" s="24" t="s">
        <v>559</v>
      </c>
      <c r="B264" s="25" t="s">
        <v>560</v>
      </c>
      <c r="C264" s="24" t="s">
        <v>555</v>
      </c>
      <c r="D264" s="25" t="s">
        <v>29</v>
      </c>
      <c r="E264" s="24" t="s">
        <v>109</v>
      </c>
      <c r="F264" s="25" t="s">
        <v>158</v>
      </c>
      <c r="G264" s="24" t="s">
        <v>561</v>
      </c>
      <c r="H264" s="24" t="s">
        <v>156</v>
      </c>
      <c r="I264" s="26">
        <f>I265</f>
        <v>16137300</v>
      </c>
      <c r="J264" s="27">
        <f t="shared" si="23"/>
        <v>16137300</v>
      </c>
      <c r="K264" s="27">
        <f t="shared" si="23"/>
        <v>16137300</v>
      </c>
      <c r="L264" s="22"/>
      <c r="M264" s="22"/>
      <c r="N264" s="8"/>
      <c r="O264" s="28"/>
    </row>
    <row r="265" spans="1:17" ht="210" outlineLevel="6">
      <c r="A265" s="24" t="s">
        <v>562</v>
      </c>
      <c r="B265" s="33" t="s">
        <v>563</v>
      </c>
      <c r="C265" s="24" t="s">
        <v>555</v>
      </c>
      <c r="D265" s="25" t="s">
        <v>29</v>
      </c>
      <c r="E265" s="24" t="s">
        <v>109</v>
      </c>
      <c r="F265" s="25" t="s">
        <v>158</v>
      </c>
      <c r="G265" s="24" t="s">
        <v>564</v>
      </c>
      <c r="H265" s="24" t="s">
        <v>156</v>
      </c>
      <c r="I265" s="26">
        <f>I267</f>
        <v>16137300</v>
      </c>
      <c r="J265" s="27">
        <f>J267</f>
        <v>16137300</v>
      </c>
      <c r="K265" s="27">
        <f>K267</f>
        <v>16137300</v>
      </c>
      <c r="L265" s="22"/>
      <c r="M265" s="22"/>
      <c r="N265" s="8"/>
      <c r="O265" s="28"/>
    </row>
    <row r="266" spans="1:17" ht="45" outlineLevel="6">
      <c r="A266" s="24" t="s">
        <v>565</v>
      </c>
      <c r="B266" s="33" t="s">
        <v>339</v>
      </c>
      <c r="C266" s="24" t="s">
        <v>555</v>
      </c>
      <c r="D266" s="25" t="s">
        <v>29</v>
      </c>
      <c r="E266" s="24" t="s">
        <v>109</v>
      </c>
      <c r="F266" s="25" t="s">
        <v>158</v>
      </c>
      <c r="G266" s="24" t="s">
        <v>564</v>
      </c>
      <c r="H266" s="24" t="s">
        <v>340</v>
      </c>
      <c r="I266" s="26">
        <f>I267</f>
        <v>16137300</v>
      </c>
      <c r="J266" s="26">
        <f>J267</f>
        <v>16137300</v>
      </c>
      <c r="K266" s="26">
        <f>K267</f>
        <v>16137300</v>
      </c>
      <c r="L266" s="22"/>
      <c r="M266" s="22"/>
      <c r="N266" s="8"/>
      <c r="O266" s="28"/>
    </row>
    <row r="267" spans="1:17" ht="15" outlineLevel="7">
      <c r="A267" s="24" t="s">
        <v>566</v>
      </c>
      <c r="B267" s="25" t="s">
        <v>342</v>
      </c>
      <c r="C267" s="24" t="s">
        <v>555</v>
      </c>
      <c r="D267" s="25" t="s">
        <v>29</v>
      </c>
      <c r="E267" s="24" t="s">
        <v>109</v>
      </c>
      <c r="F267" s="25" t="s">
        <v>158</v>
      </c>
      <c r="G267" s="24" t="s">
        <v>564</v>
      </c>
      <c r="H267" s="24" t="s">
        <v>343</v>
      </c>
      <c r="I267" s="26">
        <f>SUM(L267:O267)</f>
        <v>16137300</v>
      </c>
      <c r="J267" s="29">
        <v>16137300</v>
      </c>
      <c r="K267" s="30">
        <v>16137300</v>
      </c>
      <c r="L267" s="22"/>
      <c r="M267" s="22"/>
      <c r="N267" s="8"/>
      <c r="O267" s="31">
        <v>16137300</v>
      </c>
      <c r="P267" s="8">
        <v>16137300</v>
      </c>
      <c r="Q267" s="8">
        <v>16137300</v>
      </c>
    </row>
    <row r="268" spans="1:17" ht="15" outlineLevel="7">
      <c r="A268" s="24" t="s">
        <v>567</v>
      </c>
      <c r="B268" s="25" t="s">
        <v>111</v>
      </c>
      <c r="C268" s="24" t="s">
        <v>555</v>
      </c>
      <c r="D268" s="25" t="s">
        <v>29</v>
      </c>
      <c r="E268" s="24"/>
      <c r="F268" s="25" t="s">
        <v>243</v>
      </c>
      <c r="G268" s="24"/>
      <c r="H268" s="24"/>
      <c r="I268" s="26">
        <f t="shared" ref="I268:K270" si="24">I269</f>
        <v>145900</v>
      </c>
      <c r="J268" s="26">
        <f t="shared" si="24"/>
        <v>145900</v>
      </c>
      <c r="K268" s="26">
        <f t="shared" si="24"/>
        <v>145900</v>
      </c>
      <c r="L268" s="22"/>
      <c r="M268" s="22"/>
      <c r="N268" s="8"/>
      <c r="O268" s="31"/>
    </row>
    <row r="269" spans="1:17" ht="45" outlineLevel="7">
      <c r="A269" s="24" t="s">
        <v>568</v>
      </c>
      <c r="B269" s="25" t="s">
        <v>460</v>
      </c>
      <c r="C269" s="24" t="s">
        <v>555</v>
      </c>
      <c r="D269" s="25" t="s">
        <v>29</v>
      </c>
      <c r="E269" s="24"/>
      <c r="F269" s="25" t="s">
        <v>243</v>
      </c>
      <c r="G269" s="24" t="s">
        <v>461</v>
      </c>
      <c r="H269" s="24"/>
      <c r="I269" s="26">
        <f t="shared" si="24"/>
        <v>145900</v>
      </c>
      <c r="J269" s="26">
        <f t="shared" si="24"/>
        <v>145900</v>
      </c>
      <c r="K269" s="26">
        <f t="shared" si="24"/>
        <v>145900</v>
      </c>
      <c r="L269" s="22"/>
      <c r="M269" s="22"/>
      <c r="N269" s="8"/>
      <c r="O269" s="31"/>
    </row>
    <row r="270" spans="1:17" ht="60" outlineLevel="7">
      <c r="A270" s="24" t="s">
        <v>569</v>
      </c>
      <c r="B270" s="25" t="s">
        <v>570</v>
      </c>
      <c r="C270" s="24" t="s">
        <v>555</v>
      </c>
      <c r="D270" s="25" t="s">
        <v>29</v>
      </c>
      <c r="E270" s="24"/>
      <c r="F270" s="25" t="s">
        <v>243</v>
      </c>
      <c r="G270" s="24" t="s">
        <v>571</v>
      </c>
      <c r="H270" s="24"/>
      <c r="I270" s="26">
        <f t="shared" si="24"/>
        <v>145900</v>
      </c>
      <c r="J270" s="26">
        <f t="shared" si="24"/>
        <v>145900</v>
      </c>
      <c r="K270" s="26">
        <f t="shared" si="24"/>
        <v>145900</v>
      </c>
      <c r="L270" s="22"/>
      <c r="M270" s="22"/>
      <c r="N270" s="8"/>
      <c r="O270" s="31"/>
    </row>
    <row r="271" spans="1:17" ht="195" outlineLevel="7">
      <c r="A271" s="24" t="s">
        <v>572</v>
      </c>
      <c r="B271" s="35" t="s">
        <v>573</v>
      </c>
      <c r="C271" s="24" t="s">
        <v>555</v>
      </c>
      <c r="D271" s="25" t="s">
        <v>29</v>
      </c>
      <c r="E271" s="24"/>
      <c r="F271" s="25" t="s">
        <v>243</v>
      </c>
      <c r="G271" s="24" t="s">
        <v>574</v>
      </c>
      <c r="H271" s="24"/>
      <c r="I271" s="26">
        <f>I273</f>
        <v>145900</v>
      </c>
      <c r="J271" s="26">
        <f>J273</f>
        <v>145900</v>
      </c>
      <c r="K271" s="26">
        <f>K273</f>
        <v>145900</v>
      </c>
      <c r="L271" s="22"/>
      <c r="M271" s="22"/>
      <c r="N271" s="8"/>
      <c r="O271" s="31"/>
    </row>
    <row r="272" spans="1:17" ht="45" outlineLevel="7">
      <c r="A272" s="24" t="s">
        <v>575</v>
      </c>
      <c r="B272" s="25" t="s">
        <v>172</v>
      </c>
      <c r="C272" s="24" t="s">
        <v>555</v>
      </c>
      <c r="D272" s="25" t="s">
        <v>29</v>
      </c>
      <c r="E272" s="24"/>
      <c r="F272" s="25" t="s">
        <v>243</v>
      </c>
      <c r="G272" s="24" t="s">
        <v>574</v>
      </c>
      <c r="H272" s="24" t="s">
        <v>173</v>
      </c>
      <c r="I272" s="26">
        <f>I273</f>
        <v>145900</v>
      </c>
      <c r="J272" s="26">
        <f>J273</f>
        <v>145900</v>
      </c>
      <c r="K272" s="26">
        <f>K273</f>
        <v>145900</v>
      </c>
      <c r="L272" s="22"/>
      <c r="M272" s="22"/>
      <c r="N272" s="8"/>
      <c r="O272" s="31"/>
    </row>
    <row r="273" spans="1:17" ht="45" outlineLevel="7">
      <c r="A273" s="24" t="s">
        <v>576</v>
      </c>
      <c r="B273" s="25" t="s">
        <v>174</v>
      </c>
      <c r="C273" s="24" t="s">
        <v>555</v>
      </c>
      <c r="D273" s="25" t="s">
        <v>29</v>
      </c>
      <c r="E273" s="24"/>
      <c r="F273" s="25" t="s">
        <v>243</v>
      </c>
      <c r="G273" s="24" t="s">
        <v>574</v>
      </c>
      <c r="H273" s="24" t="s">
        <v>175</v>
      </c>
      <c r="I273" s="26">
        <f>SUM(L273:O273)</f>
        <v>145900</v>
      </c>
      <c r="J273" s="29">
        <v>145900</v>
      </c>
      <c r="K273" s="30">
        <v>145900</v>
      </c>
      <c r="L273" s="22"/>
      <c r="M273" s="22"/>
      <c r="N273" s="8"/>
      <c r="O273" s="31">
        <v>145900</v>
      </c>
      <c r="P273" s="8">
        <v>145900</v>
      </c>
      <c r="Q273" s="8">
        <v>145900</v>
      </c>
    </row>
    <row r="274" spans="1:17" ht="30" outlineLevel="2">
      <c r="A274" s="24" t="s">
        <v>577</v>
      </c>
      <c r="B274" s="25" t="s">
        <v>116</v>
      </c>
      <c r="C274" s="24" t="s">
        <v>555</v>
      </c>
      <c r="D274" s="25" t="s">
        <v>29</v>
      </c>
      <c r="E274" s="24" t="s">
        <v>117</v>
      </c>
      <c r="F274" s="25" t="s">
        <v>578</v>
      </c>
      <c r="G274" s="24" t="s">
        <v>156</v>
      </c>
      <c r="H274" s="24" t="s">
        <v>156</v>
      </c>
      <c r="I274" s="26">
        <f t="shared" ref="I274:K276" si="25">I275</f>
        <v>5486000</v>
      </c>
      <c r="J274" s="27">
        <f t="shared" si="25"/>
        <v>5486000</v>
      </c>
      <c r="K274" s="27">
        <f t="shared" si="25"/>
        <v>5486000</v>
      </c>
      <c r="L274" s="22"/>
      <c r="M274" s="22"/>
      <c r="N274" s="8"/>
      <c r="O274" s="28"/>
    </row>
    <row r="275" spans="1:17" ht="45" outlineLevel="4">
      <c r="A275" s="24" t="s">
        <v>579</v>
      </c>
      <c r="B275" s="25" t="s">
        <v>460</v>
      </c>
      <c r="C275" s="24" t="s">
        <v>555</v>
      </c>
      <c r="D275" s="25" t="s">
        <v>29</v>
      </c>
      <c r="E275" s="24" t="s">
        <v>117</v>
      </c>
      <c r="F275" s="25" t="s">
        <v>578</v>
      </c>
      <c r="G275" s="24" t="s">
        <v>461</v>
      </c>
      <c r="H275" s="24" t="s">
        <v>156</v>
      </c>
      <c r="I275" s="26">
        <f t="shared" si="25"/>
        <v>5486000</v>
      </c>
      <c r="J275" s="27">
        <f t="shared" si="25"/>
        <v>5486000</v>
      </c>
      <c r="K275" s="27">
        <f t="shared" si="25"/>
        <v>5486000</v>
      </c>
      <c r="L275" s="22"/>
      <c r="M275" s="22"/>
      <c r="N275" s="8"/>
      <c r="O275" s="28"/>
    </row>
    <row r="276" spans="1:17" ht="135" outlineLevel="5">
      <c r="A276" s="24" t="s">
        <v>580</v>
      </c>
      <c r="B276" s="35" t="s">
        <v>581</v>
      </c>
      <c r="C276" s="24" t="s">
        <v>555</v>
      </c>
      <c r="D276" s="25" t="s">
        <v>29</v>
      </c>
      <c r="E276" s="24" t="s">
        <v>117</v>
      </c>
      <c r="F276" s="25" t="s">
        <v>578</v>
      </c>
      <c r="G276" s="24" t="s">
        <v>582</v>
      </c>
      <c r="H276" s="24" t="s">
        <v>156</v>
      </c>
      <c r="I276" s="26">
        <f t="shared" si="25"/>
        <v>5486000</v>
      </c>
      <c r="J276" s="27">
        <f t="shared" si="25"/>
        <v>5486000</v>
      </c>
      <c r="K276" s="27">
        <f t="shared" si="25"/>
        <v>5486000</v>
      </c>
      <c r="L276" s="22"/>
      <c r="M276" s="22"/>
      <c r="N276" s="8"/>
      <c r="O276" s="28"/>
    </row>
    <row r="277" spans="1:17" ht="330" outlineLevel="6">
      <c r="A277" s="24" t="s">
        <v>583</v>
      </c>
      <c r="B277" s="33" t="s">
        <v>584</v>
      </c>
      <c r="C277" s="24" t="s">
        <v>555</v>
      </c>
      <c r="D277" s="25" t="s">
        <v>29</v>
      </c>
      <c r="E277" s="24" t="s">
        <v>117</v>
      </c>
      <c r="F277" s="25" t="s">
        <v>578</v>
      </c>
      <c r="G277" s="24" t="s">
        <v>585</v>
      </c>
      <c r="H277" s="24" t="s">
        <v>156</v>
      </c>
      <c r="I277" s="26">
        <f>I279+I281</f>
        <v>5486000</v>
      </c>
      <c r="J277" s="26">
        <f>J279+J281</f>
        <v>5486000</v>
      </c>
      <c r="K277" s="26">
        <f>K279+K281</f>
        <v>5486000</v>
      </c>
      <c r="L277" s="22"/>
      <c r="M277" s="22"/>
      <c r="N277" s="8"/>
      <c r="O277" s="28"/>
    </row>
    <row r="278" spans="1:17" ht="90" outlineLevel="6">
      <c r="A278" s="24" t="s">
        <v>586</v>
      </c>
      <c r="B278" s="33" t="s">
        <v>165</v>
      </c>
      <c r="C278" s="24" t="s">
        <v>555</v>
      </c>
      <c r="D278" s="25" t="s">
        <v>29</v>
      </c>
      <c r="E278" s="24" t="s">
        <v>117</v>
      </c>
      <c r="F278" s="25" t="s">
        <v>578</v>
      </c>
      <c r="G278" s="24" t="s">
        <v>585</v>
      </c>
      <c r="H278" s="24" t="s">
        <v>166</v>
      </c>
      <c r="I278" s="26">
        <f>I279</f>
        <v>4482100</v>
      </c>
      <c r="J278" s="26">
        <f>J279</f>
        <v>4482100</v>
      </c>
      <c r="K278" s="26">
        <f>K279</f>
        <v>4482100</v>
      </c>
      <c r="L278" s="22"/>
      <c r="M278" s="22"/>
      <c r="N278" s="8"/>
      <c r="O278" s="28"/>
    </row>
    <row r="279" spans="1:17" ht="30" outlineLevel="7">
      <c r="A279" s="24" t="s">
        <v>587</v>
      </c>
      <c r="B279" s="25" t="s">
        <v>167</v>
      </c>
      <c r="C279" s="24" t="s">
        <v>555</v>
      </c>
      <c r="D279" s="25" t="s">
        <v>29</v>
      </c>
      <c r="E279" s="24" t="s">
        <v>117</v>
      </c>
      <c r="F279" s="25" t="s">
        <v>578</v>
      </c>
      <c r="G279" s="24" t="s">
        <v>585</v>
      </c>
      <c r="H279" s="24" t="s">
        <v>168</v>
      </c>
      <c r="I279" s="26">
        <f>SUM(L279:O279)</f>
        <v>4482100</v>
      </c>
      <c r="J279" s="29">
        <v>4482100</v>
      </c>
      <c r="K279" s="30">
        <v>4482100</v>
      </c>
      <c r="L279" s="22"/>
      <c r="M279" s="22"/>
      <c r="N279" s="8"/>
      <c r="O279" s="31">
        <v>4482100</v>
      </c>
    </row>
    <row r="280" spans="1:17" ht="45" outlineLevel="7">
      <c r="A280" s="24" t="s">
        <v>588</v>
      </c>
      <c r="B280" s="25" t="s">
        <v>172</v>
      </c>
      <c r="C280" s="24" t="s">
        <v>555</v>
      </c>
      <c r="D280" s="25" t="s">
        <v>29</v>
      </c>
      <c r="E280" s="24" t="s">
        <v>117</v>
      </c>
      <c r="F280" s="25" t="s">
        <v>578</v>
      </c>
      <c r="G280" s="24" t="s">
        <v>585</v>
      </c>
      <c r="H280" s="24" t="s">
        <v>173</v>
      </c>
      <c r="I280" s="26">
        <f>I281</f>
        <v>1003900</v>
      </c>
      <c r="J280" s="26">
        <f>J281</f>
        <v>1003900</v>
      </c>
      <c r="K280" s="26">
        <f>K281</f>
        <v>1003900</v>
      </c>
      <c r="L280" s="22"/>
      <c r="M280" s="22"/>
      <c r="N280" s="8"/>
      <c r="O280" s="31"/>
    </row>
    <row r="281" spans="1:17" ht="45" outlineLevel="7">
      <c r="A281" s="24" t="s">
        <v>589</v>
      </c>
      <c r="B281" s="25" t="s">
        <v>174</v>
      </c>
      <c r="C281" s="24" t="s">
        <v>555</v>
      </c>
      <c r="D281" s="25" t="s">
        <v>29</v>
      </c>
      <c r="E281" s="24" t="s">
        <v>117</v>
      </c>
      <c r="F281" s="25" t="s">
        <v>578</v>
      </c>
      <c r="G281" s="24" t="s">
        <v>585</v>
      </c>
      <c r="H281" s="24" t="s">
        <v>175</v>
      </c>
      <c r="I281" s="26">
        <f>SUM(L281:O281)</f>
        <v>1003900</v>
      </c>
      <c r="J281" s="29">
        <v>1003900</v>
      </c>
      <c r="K281" s="30">
        <v>1003900</v>
      </c>
      <c r="L281" s="22"/>
      <c r="M281" s="22"/>
      <c r="N281" s="8"/>
      <c r="O281" s="31">
        <v>1003900</v>
      </c>
      <c r="P281" s="8">
        <v>5486000</v>
      </c>
      <c r="Q281" s="8">
        <v>5486000</v>
      </c>
    </row>
    <row r="282" spans="1:17" ht="30">
      <c r="A282" s="24" t="s">
        <v>590</v>
      </c>
      <c r="B282" s="25" t="s">
        <v>591</v>
      </c>
      <c r="C282" s="24" t="s">
        <v>592</v>
      </c>
      <c r="D282" s="25" t="s">
        <v>156</v>
      </c>
      <c r="E282" s="24" t="s">
        <v>156</v>
      </c>
      <c r="F282" s="25" t="s">
        <v>156</v>
      </c>
      <c r="G282" s="24" t="s">
        <v>156</v>
      </c>
      <c r="H282" s="24" t="s">
        <v>156</v>
      </c>
      <c r="I282" s="26">
        <f>I283+I369</f>
        <v>306918700</v>
      </c>
      <c r="J282" s="27">
        <f>J283+J369</f>
        <v>306118700</v>
      </c>
      <c r="K282" s="27">
        <f>K283+K369</f>
        <v>306118700</v>
      </c>
      <c r="L282" s="22">
        <f t="shared" ref="L282:Q282" si="26">SUM(L283:L386)</f>
        <v>103824500</v>
      </c>
      <c r="M282" s="22">
        <f t="shared" si="26"/>
        <v>0</v>
      </c>
      <c r="N282" s="22">
        <f t="shared" si="26"/>
        <v>0</v>
      </c>
      <c r="O282" s="23">
        <f t="shared" si="26"/>
        <v>203094200</v>
      </c>
      <c r="P282" s="23">
        <f t="shared" si="26"/>
        <v>203094200</v>
      </c>
      <c r="Q282" s="23">
        <f t="shared" si="26"/>
        <v>203094200</v>
      </c>
    </row>
    <row r="283" spans="1:17" ht="15" outlineLevel="1">
      <c r="A283" s="24" t="s">
        <v>593</v>
      </c>
      <c r="B283" s="25" t="s">
        <v>70</v>
      </c>
      <c r="C283" s="24" t="s">
        <v>592</v>
      </c>
      <c r="D283" s="25" t="s">
        <v>327</v>
      </c>
      <c r="E283" s="24" t="s">
        <v>156</v>
      </c>
      <c r="F283" s="25" t="s">
        <v>156</v>
      </c>
      <c r="G283" s="24" t="s">
        <v>156</v>
      </c>
      <c r="H283" s="24" t="s">
        <v>156</v>
      </c>
      <c r="I283" s="26">
        <f>I284+I308+I329+I340</f>
        <v>295361500</v>
      </c>
      <c r="J283" s="27">
        <f>J284+J308+J329+J340</f>
        <v>294561500</v>
      </c>
      <c r="K283" s="27">
        <f>K284+K308+K329+K340</f>
        <v>294561500</v>
      </c>
      <c r="L283" s="22"/>
      <c r="M283" s="22"/>
      <c r="N283" s="8"/>
      <c r="O283" s="28"/>
    </row>
    <row r="284" spans="1:17" ht="15" outlineLevel="2">
      <c r="A284" s="24" t="s">
        <v>594</v>
      </c>
      <c r="B284" s="25" t="s">
        <v>73</v>
      </c>
      <c r="C284" s="24" t="s">
        <v>592</v>
      </c>
      <c r="D284" s="25" t="s">
        <v>327</v>
      </c>
      <c r="E284" s="24" t="s">
        <v>74</v>
      </c>
      <c r="F284" s="25" t="s">
        <v>157</v>
      </c>
      <c r="G284" s="24" t="s">
        <v>156</v>
      </c>
      <c r="H284" s="24" t="s">
        <v>156</v>
      </c>
      <c r="I284" s="26">
        <f t="shared" ref="I284:K285" si="27">I285</f>
        <v>97473500</v>
      </c>
      <c r="J284" s="27">
        <f t="shared" si="27"/>
        <v>96673500</v>
      </c>
      <c r="K284" s="27">
        <f t="shared" si="27"/>
        <v>96673500</v>
      </c>
      <c r="L284" s="22"/>
      <c r="M284" s="22"/>
      <c r="N284" s="8"/>
      <c r="O284" s="28"/>
    </row>
    <row r="285" spans="1:17" ht="30" outlineLevel="4">
      <c r="A285" s="24" t="s">
        <v>595</v>
      </c>
      <c r="B285" s="25" t="s">
        <v>596</v>
      </c>
      <c r="C285" s="24" t="s">
        <v>592</v>
      </c>
      <c r="D285" s="25" t="s">
        <v>327</v>
      </c>
      <c r="E285" s="24" t="s">
        <v>74</v>
      </c>
      <c r="F285" s="25" t="s">
        <v>157</v>
      </c>
      <c r="G285" s="24" t="s">
        <v>597</v>
      </c>
      <c r="H285" s="24" t="s">
        <v>156</v>
      </c>
      <c r="I285" s="26">
        <f t="shared" si="27"/>
        <v>97473500</v>
      </c>
      <c r="J285" s="27">
        <f t="shared" si="27"/>
        <v>96673500</v>
      </c>
      <c r="K285" s="27">
        <f t="shared" si="27"/>
        <v>96673500</v>
      </c>
      <c r="L285" s="22"/>
      <c r="M285" s="22"/>
      <c r="N285" s="8"/>
      <c r="O285" s="28"/>
    </row>
    <row r="286" spans="1:17" ht="60" outlineLevel="5">
      <c r="A286" s="24" t="s">
        <v>598</v>
      </c>
      <c r="B286" s="25" t="s">
        <v>599</v>
      </c>
      <c r="C286" s="24" t="s">
        <v>592</v>
      </c>
      <c r="D286" s="25" t="s">
        <v>327</v>
      </c>
      <c r="E286" s="24" t="s">
        <v>74</v>
      </c>
      <c r="F286" s="25" t="s">
        <v>157</v>
      </c>
      <c r="G286" s="24" t="s">
        <v>600</v>
      </c>
      <c r="H286" s="24" t="s">
        <v>156</v>
      </c>
      <c r="I286" s="26">
        <f>I287+I290+I295+I302+I305</f>
        <v>97473500</v>
      </c>
      <c r="J286" s="26">
        <f>J287+J290+J295+J302+J305</f>
        <v>96673500</v>
      </c>
      <c r="K286" s="26">
        <f>K287+K290+K295+K302+K305</f>
        <v>96673500</v>
      </c>
      <c r="L286" s="22"/>
      <c r="M286" s="22"/>
      <c r="N286" s="8"/>
      <c r="O286" s="28"/>
    </row>
    <row r="287" spans="1:17" ht="270" outlineLevel="5">
      <c r="A287" s="24" t="s">
        <v>601</v>
      </c>
      <c r="B287" s="35" t="s">
        <v>602</v>
      </c>
      <c r="C287" s="24" t="s">
        <v>592</v>
      </c>
      <c r="D287" s="25" t="s">
        <v>327</v>
      </c>
      <c r="E287" s="24"/>
      <c r="F287" s="25" t="s">
        <v>157</v>
      </c>
      <c r="G287" s="24" t="s">
        <v>603</v>
      </c>
      <c r="H287" s="24"/>
      <c r="I287" s="26">
        <f t="shared" ref="I287:K288" si="28">I288</f>
        <v>11454100</v>
      </c>
      <c r="J287" s="26">
        <f t="shared" si="28"/>
        <v>11454100</v>
      </c>
      <c r="K287" s="26">
        <f t="shared" si="28"/>
        <v>11454100</v>
      </c>
      <c r="L287" s="22"/>
      <c r="M287" s="22"/>
      <c r="N287" s="8"/>
      <c r="O287" s="28"/>
    </row>
    <row r="288" spans="1:17" ht="90" outlineLevel="5">
      <c r="A288" s="24" t="s">
        <v>604</v>
      </c>
      <c r="B288" s="33" t="s">
        <v>165</v>
      </c>
      <c r="C288" s="24" t="s">
        <v>592</v>
      </c>
      <c r="D288" s="25" t="s">
        <v>327</v>
      </c>
      <c r="E288" s="24"/>
      <c r="F288" s="25" t="s">
        <v>157</v>
      </c>
      <c r="G288" s="24" t="s">
        <v>603</v>
      </c>
      <c r="H288" s="24" t="s">
        <v>166</v>
      </c>
      <c r="I288" s="26">
        <f t="shared" si="28"/>
        <v>11454100</v>
      </c>
      <c r="J288" s="26">
        <f t="shared" si="28"/>
        <v>11454100</v>
      </c>
      <c r="K288" s="26">
        <f t="shared" si="28"/>
        <v>11454100</v>
      </c>
      <c r="L288" s="22"/>
      <c r="M288" s="22"/>
      <c r="N288" s="8"/>
      <c r="O288" s="28"/>
    </row>
    <row r="289" spans="1:17" ht="30" outlineLevel="5">
      <c r="A289" s="24" t="s">
        <v>605</v>
      </c>
      <c r="B289" s="25" t="s">
        <v>202</v>
      </c>
      <c r="C289" s="24" t="s">
        <v>592</v>
      </c>
      <c r="D289" s="25" t="s">
        <v>327</v>
      </c>
      <c r="E289" s="24"/>
      <c r="F289" s="25" t="s">
        <v>157</v>
      </c>
      <c r="G289" s="24" t="s">
        <v>603</v>
      </c>
      <c r="H289" s="24" t="s">
        <v>203</v>
      </c>
      <c r="I289" s="26">
        <f>SUM(L289:O289)</f>
        <v>11454100</v>
      </c>
      <c r="J289" s="26">
        <v>11454100</v>
      </c>
      <c r="K289" s="26">
        <v>11454100</v>
      </c>
      <c r="L289" s="22"/>
      <c r="M289" s="22"/>
      <c r="N289" s="8"/>
      <c r="O289" s="31">
        <v>11454100</v>
      </c>
      <c r="P289" s="8">
        <v>11454100</v>
      </c>
      <c r="Q289" s="8">
        <v>11454100</v>
      </c>
    </row>
    <row r="290" spans="1:17" ht="270" outlineLevel="6">
      <c r="A290" s="24" t="s">
        <v>606</v>
      </c>
      <c r="B290" s="33" t="s">
        <v>607</v>
      </c>
      <c r="C290" s="24" t="s">
        <v>592</v>
      </c>
      <c r="D290" s="25" t="s">
        <v>327</v>
      </c>
      <c r="E290" s="24" t="s">
        <v>74</v>
      </c>
      <c r="F290" s="25" t="s">
        <v>157</v>
      </c>
      <c r="G290" s="24" t="s">
        <v>608</v>
      </c>
      <c r="H290" s="24" t="s">
        <v>156</v>
      </c>
      <c r="I290" s="26">
        <f>I292+I294</f>
        <v>45596400</v>
      </c>
      <c r="J290" s="26">
        <f>J292+J294</f>
        <v>45596400</v>
      </c>
      <c r="K290" s="26">
        <f>K292+K294</f>
        <v>45596400</v>
      </c>
      <c r="L290" s="22"/>
      <c r="M290" s="22"/>
      <c r="N290" s="8"/>
      <c r="O290" s="28"/>
    </row>
    <row r="291" spans="1:17" ht="90" outlineLevel="6">
      <c r="A291" s="24" t="s">
        <v>609</v>
      </c>
      <c r="B291" s="33" t="s">
        <v>165</v>
      </c>
      <c r="C291" s="24" t="s">
        <v>592</v>
      </c>
      <c r="D291" s="25" t="s">
        <v>327</v>
      </c>
      <c r="E291" s="24" t="s">
        <v>74</v>
      </c>
      <c r="F291" s="25" t="s">
        <v>157</v>
      </c>
      <c r="G291" s="24" t="s">
        <v>608</v>
      </c>
      <c r="H291" s="24" t="s">
        <v>166</v>
      </c>
      <c r="I291" s="26">
        <f>I292</f>
        <v>44799890</v>
      </c>
      <c r="J291" s="26">
        <f>J292</f>
        <v>44799890</v>
      </c>
      <c r="K291" s="26">
        <f>K292</f>
        <v>44799890</v>
      </c>
      <c r="L291" s="22"/>
      <c r="M291" s="22"/>
      <c r="N291" s="8"/>
      <c r="O291" s="28"/>
    </row>
    <row r="292" spans="1:17" ht="30" outlineLevel="7">
      <c r="A292" s="24" t="s">
        <v>610</v>
      </c>
      <c r="B292" s="25" t="s">
        <v>202</v>
      </c>
      <c r="C292" s="24" t="s">
        <v>592</v>
      </c>
      <c r="D292" s="25" t="s">
        <v>327</v>
      </c>
      <c r="E292" s="24" t="s">
        <v>74</v>
      </c>
      <c r="F292" s="25" t="s">
        <v>157</v>
      </c>
      <c r="G292" s="24" t="s">
        <v>608</v>
      </c>
      <c r="H292" s="24" t="s">
        <v>203</v>
      </c>
      <c r="I292" s="26">
        <f>SUM(L292:O292)</f>
        <v>44799890</v>
      </c>
      <c r="J292" s="29">
        <v>44799890</v>
      </c>
      <c r="K292" s="30">
        <v>44799890</v>
      </c>
      <c r="L292" s="22"/>
      <c r="M292" s="22"/>
      <c r="N292" s="8"/>
      <c r="O292" s="31">
        <v>44799890</v>
      </c>
    </row>
    <row r="293" spans="1:17" ht="45" outlineLevel="7">
      <c r="A293" s="24" t="s">
        <v>611</v>
      </c>
      <c r="B293" s="25" t="s">
        <v>172</v>
      </c>
      <c r="C293" s="24" t="s">
        <v>592</v>
      </c>
      <c r="D293" s="25" t="s">
        <v>327</v>
      </c>
      <c r="E293" s="24" t="s">
        <v>74</v>
      </c>
      <c r="F293" s="25" t="s">
        <v>157</v>
      </c>
      <c r="G293" s="24" t="s">
        <v>608</v>
      </c>
      <c r="H293" s="24" t="s">
        <v>173</v>
      </c>
      <c r="I293" s="26">
        <f>I294</f>
        <v>796510</v>
      </c>
      <c r="J293" s="26">
        <f>J294</f>
        <v>796510</v>
      </c>
      <c r="K293" s="26">
        <f>K294</f>
        <v>796510</v>
      </c>
      <c r="L293" s="22"/>
      <c r="M293" s="22"/>
      <c r="N293" s="8"/>
      <c r="O293" s="31"/>
    </row>
    <row r="294" spans="1:17" ht="45" outlineLevel="7">
      <c r="A294" s="24" t="s">
        <v>612</v>
      </c>
      <c r="B294" s="25" t="s">
        <v>174</v>
      </c>
      <c r="C294" s="24" t="s">
        <v>592</v>
      </c>
      <c r="D294" s="25" t="s">
        <v>327</v>
      </c>
      <c r="E294" s="24" t="s">
        <v>74</v>
      </c>
      <c r="F294" s="25" t="s">
        <v>157</v>
      </c>
      <c r="G294" s="24" t="s">
        <v>608</v>
      </c>
      <c r="H294" s="24" t="s">
        <v>175</v>
      </c>
      <c r="I294" s="26">
        <f>SUM(L294:O294)</f>
        <v>796510</v>
      </c>
      <c r="J294" s="29">
        <v>796510</v>
      </c>
      <c r="K294" s="30">
        <v>796510</v>
      </c>
      <c r="L294" s="22"/>
      <c r="M294" s="22"/>
      <c r="N294" s="8"/>
      <c r="O294" s="31">
        <v>796510</v>
      </c>
      <c r="P294" s="8">
        <v>45596400</v>
      </c>
      <c r="Q294" s="8">
        <v>45596400</v>
      </c>
    </row>
    <row r="295" spans="1:17" ht="90" outlineLevel="6">
      <c r="A295" s="24" t="s">
        <v>613</v>
      </c>
      <c r="B295" s="25" t="s">
        <v>614</v>
      </c>
      <c r="C295" s="24" t="s">
        <v>592</v>
      </c>
      <c r="D295" s="25" t="s">
        <v>327</v>
      </c>
      <c r="E295" s="24" t="s">
        <v>74</v>
      </c>
      <c r="F295" s="25" t="s">
        <v>157</v>
      </c>
      <c r="G295" s="24" t="s">
        <v>615</v>
      </c>
      <c r="H295" s="24" t="s">
        <v>156</v>
      </c>
      <c r="I295" s="26">
        <f>I297+I299+I301</f>
        <v>30392000</v>
      </c>
      <c r="J295" s="26">
        <f>J297+J299+J301</f>
        <v>29592000</v>
      </c>
      <c r="K295" s="26">
        <f>K297+K299+K301</f>
        <v>29592000</v>
      </c>
      <c r="L295" s="22"/>
      <c r="M295" s="22"/>
      <c r="N295" s="8"/>
      <c r="O295" s="28"/>
    </row>
    <row r="296" spans="1:17" ht="90" outlineLevel="6">
      <c r="A296" s="24" t="s">
        <v>616</v>
      </c>
      <c r="B296" s="25" t="s">
        <v>165</v>
      </c>
      <c r="C296" s="24" t="s">
        <v>592</v>
      </c>
      <c r="D296" s="25" t="s">
        <v>327</v>
      </c>
      <c r="E296" s="24" t="s">
        <v>74</v>
      </c>
      <c r="F296" s="25" t="s">
        <v>157</v>
      </c>
      <c r="G296" s="24" t="s">
        <v>615</v>
      </c>
      <c r="H296" s="24" t="s">
        <v>166</v>
      </c>
      <c r="I296" s="26">
        <f>I297</f>
        <v>11293000</v>
      </c>
      <c r="J296" s="26">
        <f>J297</f>
        <v>11293000</v>
      </c>
      <c r="K296" s="26">
        <f>K297</f>
        <v>11293000</v>
      </c>
      <c r="L296" s="22"/>
      <c r="M296" s="22"/>
      <c r="N296" s="8"/>
      <c r="O296" s="28"/>
    </row>
    <row r="297" spans="1:17" ht="30" outlineLevel="7">
      <c r="A297" s="24" t="s">
        <v>617</v>
      </c>
      <c r="B297" s="25" t="s">
        <v>202</v>
      </c>
      <c r="C297" s="24" t="s">
        <v>592</v>
      </c>
      <c r="D297" s="25" t="s">
        <v>327</v>
      </c>
      <c r="E297" s="24" t="s">
        <v>74</v>
      </c>
      <c r="F297" s="25" t="s">
        <v>157</v>
      </c>
      <c r="G297" s="24" t="s">
        <v>615</v>
      </c>
      <c r="H297" s="24" t="s">
        <v>203</v>
      </c>
      <c r="I297" s="26">
        <f>SUM(L297:O297)</f>
        <v>11293000</v>
      </c>
      <c r="J297" s="29">
        <v>11293000</v>
      </c>
      <c r="K297" s="30">
        <v>11293000</v>
      </c>
      <c r="L297" s="22">
        <v>11293000</v>
      </c>
      <c r="M297" s="22"/>
      <c r="N297" s="8"/>
      <c r="O297" s="31"/>
    </row>
    <row r="298" spans="1:17" ht="45" outlineLevel="7">
      <c r="A298" s="24" t="s">
        <v>618</v>
      </c>
      <c r="B298" s="25" t="s">
        <v>172</v>
      </c>
      <c r="C298" s="24" t="s">
        <v>592</v>
      </c>
      <c r="D298" s="25" t="s">
        <v>327</v>
      </c>
      <c r="E298" s="24" t="s">
        <v>74</v>
      </c>
      <c r="F298" s="25" t="s">
        <v>157</v>
      </c>
      <c r="G298" s="24" t="s">
        <v>615</v>
      </c>
      <c r="H298" s="24" t="s">
        <v>173</v>
      </c>
      <c r="I298" s="26">
        <f>I299</f>
        <v>19042000</v>
      </c>
      <c r="J298" s="26">
        <f>J299</f>
        <v>18242000</v>
      </c>
      <c r="K298" s="26">
        <f>K299</f>
        <v>18242000</v>
      </c>
      <c r="L298" s="22"/>
      <c r="M298" s="22"/>
      <c r="N298" s="8"/>
      <c r="O298" s="31"/>
    </row>
    <row r="299" spans="1:17" ht="45" outlineLevel="7">
      <c r="A299" s="24" t="s">
        <v>619</v>
      </c>
      <c r="B299" s="25" t="s">
        <v>174</v>
      </c>
      <c r="C299" s="24" t="s">
        <v>592</v>
      </c>
      <c r="D299" s="25" t="s">
        <v>327</v>
      </c>
      <c r="E299" s="24" t="s">
        <v>74</v>
      </c>
      <c r="F299" s="25" t="s">
        <v>157</v>
      </c>
      <c r="G299" s="24" t="s">
        <v>615</v>
      </c>
      <c r="H299" s="24" t="s">
        <v>175</v>
      </c>
      <c r="I299" s="26">
        <f>SUM(L299:O299)</f>
        <v>19042000</v>
      </c>
      <c r="J299" s="29">
        <v>18242000</v>
      </c>
      <c r="K299" s="30">
        <v>18242000</v>
      </c>
      <c r="L299" s="22">
        <v>19042000</v>
      </c>
      <c r="M299" s="22"/>
      <c r="N299" s="8"/>
      <c r="O299" s="31"/>
    </row>
    <row r="300" spans="1:17" ht="15" outlineLevel="7">
      <c r="A300" s="24" t="s">
        <v>620</v>
      </c>
      <c r="B300" s="25" t="s">
        <v>180</v>
      </c>
      <c r="C300" s="24" t="s">
        <v>592</v>
      </c>
      <c r="D300" s="25" t="s">
        <v>327</v>
      </c>
      <c r="E300" s="24" t="s">
        <v>74</v>
      </c>
      <c r="F300" s="25" t="s">
        <v>157</v>
      </c>
      <c r="G300" s="24" t="s">
        <v>615</v>
      </c>
      <c r="H300" s="24" t="s">
        <v>181</v>
      </c>
      <c r="I300" s="26">
        <f>I301</f>
        <v>57000</v>
      </c>
      <c r="J300" s="26">
        <f>J301</f>
        <v>57000</v>
      </c>
      <c r="K300" s="26">
        <f>K301</f>
        <v>57000</v>
      </c>
      <c r="L300" s="22"/>
      <c r="M300" s="22"/>
      <c r="N300" s="8"/>
      <c r="O300" s="31"/>
    </row>
    <row r="301" spans="1:17" ht="15" outlineLevel="7">
      <c r="A301" s="24" t="s">
        <v>621</v>
      </c>
      <c r="B301" s="25" t="s">
        <v>182</v>
      </c>
      <c r="C301" s="24" t="s">
        <v>592</v>
      </c>
      <c r="D301" s="25" t="s">
        <v>327</v>
      </c>
      <c r="E301" s="24" t="s">
        <v>74</v>
      </c>
      <c r="F301" s="25" t="s">
        <v>157</v>
      </c>
      <c r="G301" s="24" t="s">
        <v>615</v>
      </c>
      <c r="H301" s="24" t="s">
        <v>183</v>
      </c>
      <c r="I301" s="26">
        <f>SUM(L301:O301)</f>
        <v>57000</v>
      </c>
      <c r="J301" s="29">
        <v>57000</v>
      </c>
      <c r="K301" s="30">
        <v>57000</v>
      </c>
      <c r="L301" s="22">
        <v>57000</v>
      </c>
      <c r="M301" s="22"/>
      <c r="N301" s="8"/>
      <c r="O301" s="31"/>
    </row>
    <row r="302" spans="1:17" ht="150" outlineLevel="6">
      <c r="A302" s="24" t="s">
        <v>622</v>
      </c>
      <c r="B302" s="33" t="s">
        <v>623</v>
      </c>
      <c r="C302" s="24" t="s">
        <v>592</v>
      </c>
      <c r="D302" s="25" t="s">
        <v>327</v>
      </c>
      <c r="E302" s="24" t="s">
        <v>74</v>
      </c>
      <c r="F302" s="25" t="s">
        <v>157</v>
      </c>
      <c r="G302" s="24" t="s">
        <v>624</v>
      </c>
      <c r="H302" s="24" t="s">
        <v>156</v>
      </c>
      <c r="I302" s="26">
        <f>I304</f>
        <v>5389000</v>
      </c>
      <c r="J302" s="27">
        <f>J304</f>
        <v>5389000</v>
      </c>
      <c r="K302" s="27">
        <f>K304</f>
        <v>5389000</v>
      </c>
      <c r="L302" s="22"/>
      <c r="M302" s="22"/>
      <c r="N302" s="8"/>
      <c r="O302" s="28"/>
    </row>
    <row r="303" spans="1:17" ht="90" outlineLevel="6">
      <c r="A303" s="24" t="s">
        <v>625</v>
      </c>
      <c r="B303" s="33" t="s">
        <v>165</v>
      </c>
      <c r="C303" s="24" t="s">
        <v>592</v>
      </c>
      <c r="D303" s="25" t="s">
        <v>327</v>
      </c>
      <c r="E303" s="24" t="s">
        <v>74</v>
      </c>
      <c r="F303" s="25" t="s">
        <v>157</v>
      </c>
      <c r="G303" s="24" t="s">
        <v>624</v>
      </c>
      <c r="H303" s="24" t="s">
        <v>166</v>
      </c>
      <c r="I303" s="26">
        <f>I304</f>
        <v>5389000</v>
      </c>
      <c r="J303" s="26">
        <f>J304</f>
        <v>5389000</v>
      </c>
      <c r="K303" s="26">
        <f>K304</f>
        <v>5389000</v>
      </c>
      <c r="L303" s="22"/>
      <c r="M303" s="22"/>
      <c r="N303" s="8"/>
      <c r="O303" s="28"/>
    </row>
    <row r="304" spans="1:17" ht="30" outlineLevel="7">
      <c r="A304" s="24" t="s">
        <v>626</v>
      </c>
      <c r="B304" s="25" t="s">
        <v>202</v>
      </c>
      <c r="C304" s="24" t="s">
        <v>592</v>
      </c>
      <c r="D304" s="25" t="s">
        <v>327</v>
      </c>
      <c r="E304" s="24" t="s">
        <v>74</v>
      </c>
      <c r="F304" s="25" t="s">
        <v>157</v>
      </c>
      <c r="G304" s="24" t="s">
        <v>624</v>
      </c>
      <c r="H304" s="24" t="s">
        <v>203</v>
      </c>
      <c r="I304" s="26">
        <f>SUM(L304:O304)</f>
        <v>5389000</v>
      </c>
      <c r="J304" s="29">
        <v>5389000</v>
      </c>
      <c r="K304" s="30">
        <v>5389000</v>
      </c>
      <c r="L304" s="22">
        <v>5389000</v>
      </c>
      <c r="M304" s="22"/>
      <c r="N304" s="8"/>
      <c r="O304" s="31"/>
    </row>
    <row r="305" spans="1:17" ht="120" outlineLevel="6">
      <c r="A305" s="24" t="s">
        <v>627</v>
      </c>
      <c r="B305" s="33" t="s">
        <v>628</v>
      </c>
      <c r="C305" s="24" t="s">
        <v>592</v>
      </c>
      <c r="D305" s="25" t="s">
        <v>327</v>
      </c>
      <c r="E305" s="24" t="s">
        <v>74</v>
      </c>
      <c r="F305" s="25" t="s">
        <v>157</v>
      </c>
      <c r="G305" s="24" t="s">
        <v>629</v>
      </c>
      <c r="H305" s="24" t="s">
        <v>156</v>
      </c>
      <c r="I305" s="26">
        <f>I307</f>
        <v>4642000</v>
      </c>
      <c r="J305" s="26">
        <f>J307</f>
        <v>4642000</v>
      </c>
      <c r="K305" s="26">
        <f>K307</f>
        <v>4642000</v>
      </c>
      <c r="L305" s="22"/>
      <c r="M305" s="22"/>
      <c r="N305" s="8"/>
      <c r="O305" s="28"/>
    </row>
    <row r="306" spans="1:17" ht="45" outlineLevel="6">
      <c r="A306" s="24" t="s">
        <v>630</v>
      </c>
      <c r="B306" s="33" t="s">
        <v>172</v>
      </c>
      <c r="C306" s="24" t="s">
        <v>592</v>
      </c>
      <c r="D306" s="25" t="s">
        <v>327</v>
      </c>
      <c r="E306" s="24" t="s">
        <v>74</v>
      </c>
      <c r="F306" s="25" t="s">
        <v>157</v>
      </c>
      <c r="G306" s="24" t="s">
        <v>629</v>
      </c>
      <c r="H306" s="24" t="s">
        <v>173</v>
      </c>
      <c r="I306" s="26">
        <f>I307</f>
        <v>4642000</v>
      </c>
      <c r="J306" s="26">
        <f>J307</f>
        <v>4642000</v>
      </c>
      <c r="K306" s="26">
        <f>K307</f>
        <v>4642000</v>
      </c>
      <c r="L306" s="22"/>
      <c r="M306" s="22"/>
      <c r="N306" s="8"/>
      <c r="O306" s="28"/>
    </row>
    <row r="307" spans="1:17" ht="45" outlineLevel="7">
      <c r="A307" s="24" t="s">
        <v>631</v>
      </c>
      <c r="B307" s="25" t="s">
        <v>174</v>
      </c>
      <c r="C307" s="24" t="s">
        <v>592</v>
      </c>
      <c r="D307" s="25" t="s">
        <v>327</v>
      </c>
      <c r="E307" s="24" t="s">
        <v>74</v>
      </c>
      <c r="F307" s="25" t="s">
        <v>157</v>
      </c>
      <c r="G307" s="24" t="s">
        <v>629</v>
      </c>
      <c r="H307" s="24" t="s">
        <v>175</v>
      </c>
      <c r="I307" s="26">
        <f>SUM(L307:O307)</f>
        <v>4642000</v>
      </c>
      <c r="J307" s="29">
        <v>4642000</v>
      </c>
      <c r="K307" s="30">
        <v>4642000</v>
      </c>
      <c r="L307" s="22">
        <v>4642000</v>
      </c>
      <c r="M307" s="22"/>
      <c r="N307" s="8"/>
      <c r="O307" s="31"/>
    </row>
    <row r="308" spans="1:17" ht="15" outlineLevel="2">
      <c r="A308" s="24" t="s">
        <v>632</v>
      </c>
      <c r="B308" s="25" t="s">
        <v>75</v>
      </c>
      <c r="C308" s="24" t="s">
        <v>592</v>
      </c>
      <c r="D308" s="25" t="s">
        <v>327</v>
      </c>
      <c r="E308" s="24" t="s">
        <v>76</v>
      </c>
      <c r="F308" s="25" t="s">
        <v>158</v>
      </c>
      <c r="G308" s="24" t="s">
        <v>156</v>
      </c>
      <c r="H308" s="24" t="s">
        <v>156</v>
      </c>
      <c r="I308" s="26">
        <f t="shared" ref="I308:K309" si="29">I309</f>
        <v>182657200</v>
      </c>
      <c r="J308" s="27">
        <f t="shared" si="29"/>
        <v>182657200</v>
      </c>
      <c r="K308" s="27">
        <f t="shared" si="29"/>
        <v>182657200</v>
      </c>
      <c r="L308" s="22"/>
      <c r="M308" s="22"/>
      <c r="N308" s="8"/>
      <c r="O308" s="28"/>
    </row>
    <row r="309" spans="1:17" ht="30" outlineLevel="4">
      <c r="A309" s="24" t="s">
        <v>633</v>
      </c>
      <c r="B309" s="25" t="s">
        <v>596</v>
      </c>
      <c r="C309" s="24" t="s">
        <v>592</v>
      </c>
      <c r="D309" s="25" t="s">
        <v>327</v>
      </c>
      <c r="E309" s="24" t="s">
        <v>76</v>
      </c>
      <c r="F309" s="25" t="s">
        <v>158</v>
      </c>
      <c r="G309" s="24" t="s">
        <v>597</v>
      </c>
      <c r="H309" s="24" t="s">
        <v>156</v>
      </c>
      <c r="I309" s="26">
        <f t="shared" si="29"/>
        <v>182657200</v>
      </c>
      <c r="J309" s="27">
        <f t="shared" si="29"/>
        <v>182657200</v>
      </c>
      <c r="K309" s="27">
        <f t="shared" si="29"/>
        <v>182657200</v>
      </c>
      <c r="L309" s="22"/>
      <c r="M309" s="22"/>
      <c r="N309" s="8"/>
      <c r="O309" s="28"/>
    </row>
    <row r="310" spans="1:17" ht="60" outlineLevel="5">
      <c r="A310" s="24" t="s">
        <v>634</v>
      </c>
      <c r="B310" s="25" t="s">
        <v>599</v>
      </c>
      <c r="C310" s="24" t="s">
        <v>592</v>
      </c>
      <c r="D310" s="25" t="s">
        <v>327</v>
      </c>
      <c r="E310" s="24" t="s">
        <v>76</v>
      </c>
      <c r="F310" s="25" t="s">
        <v>158</v>
      </c>
      <c r="G310" s="24" t="s">
        <v>600</v>
      </c>
      <c r="H310" s="24" t="s">
        <v>156</v>
      </c>
      <c r="I310" s="26">
        <f>I314+I319+I326+I311</f>
        <v>182657200</v>
      </c>
      <c r="J310" s="26">
        <f>J314+J319+J326+J311</f>
        <v>182657200</v>
      </c>
      <c r="K310" s="26">
        <f>K314+K319+K326+K311</f>
        <v>182657200</v>
      </c>
      <c r="L310" s="22"/>
      <c r="M310" s="22"/>
      <c r="N310" s="8"/>
      <c r="O310" s="28"/>
    </row>
    <row r="311" spans="1:17" ht="270" outlineLevel="5">
      <c r="A311" s="24" t="s">
        <v>635</v>
      </c>
      <c r="B311" s="35" t="s">
        <v>636</v>
      </c>
      <c r="C311" s="24" t="s">
        <v>592</v>
      </c>
      <c r="D311" s="25" t="s">
        <v>327</v>
      </c>
      <c r="E311" s="24"/>
      <c r="F311" s="25" t="s">
        <v>158</v>
      </c>
      <c r="G311" s="24" t="s">
        <v>637</v>
      </c>
      <c r="H311" s="24"/>
      <c r="I311" s="26">
        <f>I313</f>
        <v>12476200</v>
      </c>
      <c r="J311" s="26">
        <f>J313</f>
        <v>12476200</v>
      </c>
      <c r="K311" s="26">
        <f>K313</f>
        <v>12476200</v>
      </c>
      <c r="L311" s="22"/>
      <c r="M311" s="22"/>
      <c r="N311" s="8"/>
      <c r="O311" s="28"/>
    </row>
    <row r="312" spans="1:17" ht="90" outlineLevel="5">
      <c r="A312" s="24" t="s">
        <v>470</v>
      </c>
      <c r="B312" s="33" t="s">
        <v>165</v>
      </c>
      <c r="C312" s="24" t="s">
        <v>592</v>
      </c>
      <c r="D312" s="25" t="s">
        <v>327</v>
      </c>
      <c r="E312" s="24"/>
      <c r="F312" s="25" t="s">
        <v>158</v>
      </c>
      <c r="G312" s="24" t="s">
        <v>637</v>
      </c>
      <c r="H312" s="24" t="s">
        <v>166</v>
      </c>
      <c r="I312" s="26">
        <f>I313</f>
        <v>12476200</v>
      </c>
      <c r="J312" s="26">
        <f>J313</f>
        <v>12476200</v>
      </c>
      <c r="K312" s="26">
        <f>K313</f>
        <v>12476200</v>
      </c>
      <c r="L312" s="22"/>
      <c r="M312" s="22"/>
      <c r="N312" s="8"/>
      <c r="O312" s="28"/>
    </row>
    <row r="313" spans="1:17" ht="30" outlineLevel="5">
      <c r="A313" s="24" t="s">
        <v>638</v>
      </c>
      <c r="B313" s="25" t="s">
        <v>202</v>
      </c>
      <c r="C313" s="24" t="s">
        <v>592</v>
      </c>
      <c r="D313" s="25" t="s">
        <v>327</v>
      </c>
      <c r="E313" s="24"/>
      <c r="F313" s="25" t="s">
        <v>158</v>
      </c>
      <c r="G313" s="24" t="s">
        <v>637</v>
      </c>
      <c r="H313" s="24" t="s">
        <v>203</v>
      </c>
      <c r="I313" s="26">
        <f>SUM(L313:O313)</f>
        <v>12476200</v>
      </c>
      <c r="J313" s="27">
        <v>12476200</v>
      </c>
      <c r="K313" s="27">
        <v>12476200</v>
      </c>
      <c r="L313" s="22"/>
      <c r="M313" s="22"/>
      <c r="N313" s="8"/>
      <c r="O313" s="31">
        <v>12476200</v>
      </c>
      <c r="P313" s="8">
        <v>12476200</v>
      </c>
      <c r="Q313" s="8">
        <v>12476200</v>
      </c>
    </row>
    <row r="314" spans="1:17" ht="270" outlineLevel="6">
      <c r="A314" s="24" t="s">
        <v>639</v>
      </c>
      <c r="B314" s="33" t="s">
        <v>640</v>
      </c>
      <c r="C314" s="24" t="s">
        <v>592</v>
      </c>
      <c r="D314" s="25" t="s">
        <v>327</v>
      </c>
      <c r="E314" s="24" t="s">
        <v>76</v>
      </c>
      <c r="F314" s="25" t="s">
        <v>158</v>
      </c>
      <c r="G314" s="24" t="s">
        <v>641</v>
      </c>
      <c r="H314" s="24" t="s">
        <v>156</v>
      </c>
      <c r="I314" s="26">
        <f>I316+I318</f>
        <v>120730200</v>
      </c>
      <c r="J314" s="26">
        <f>J316+J318</f>
        <v>120730200</v>
      </c>
      <c r="K314" s="26">
        <f>K316+K318</f>
        <v>120730200</v>
      </c>
      <c r="L314" s="22"/>
      <c r="M314" s="22"/>
      <c r="N314" s="8"/>
      <c r="O314" s="28"/>
    </row>
    <row r="315" spans="1:17" ht="90" outlineLevel="6">
      <c r="A315" s="24" t="s">
        <v>642</v>
      </c>
      <c r="B315" s="33" t="s">
        <v>165</v>
      </c>
      <c r="C315" s="24" t="s">
        <v>592</v>
      </c>
      <c r="D315" s="25" t="s">
        <v>327</v>
      </c>
      <c r="E315" s="24" t="s">
        <v>76</v>
      </c>
      <c r="F315" s="25" t="s">
        <v>158</v>
      </c>
      <c r="G315" s="24" t="s">
        <v>641</v>
      </c>
      <c r="H315" s="24" t="s">
        <v>166</v>
      </c>
      <c r="I315" s="26">
        <f>I316</f>
        <v>115683700</v>
      </c>
      <c r="J315" s="26">
        <f>J316</f>
        <v>115683700</v>
      </c>
      <c r="K315" s="26">
        <f>K316</f>
        <v>115683700</v>
      </c>
      <c r="L315" s="22"/>
      <c r="M315" s="22"/>
      <c r="N315" s="8"/>
      <c r="O315" s="28"/>
    </row>
    <row r="316" spans="1:17" ht="30" outlineLevel="7">
      <c r="A316" s="24" t="s">
        <v>643</v>
      </c>
      <c r="B316" s="25" t="s">
        <v>202</v>
      </c>
      <c r="C316" s="24" t="s">
        <v>592</v>
      </c>
      <c r="D316" s="25" t="s">
        <v>327</v>
      </c>
      <c r="E316" s="24" t="s">
        <v>76</v>
      </c>
      <c r="F316" s="25" t="s">
        <v>158</v>
      </c>
      <c r="G316" s="24" t="s">
        <v>641</v>
      </c>
      <c r="H316" s="24" t="s">
        <v>203</v>
      </c>
      <c r="I316" s="26">
        <f>SUM(L316:O316)</f>
        <v>115683700</v>
      </c>
      <c r="J316" s="29">
        <v>115683700</v>
      </c>
      <c r="K316" s="30">
        <v>115683700</v>
      </c>
      <c r="L316" s="22"/>
      <c r="M316" s="22"/>
      <c r="N316" s="8"/>
      <c r="O316" s="47">
        <v>115683700</v>
      </c>
      <c r="P316" s="7"/>
      <c r="Q316" s="7"/>
    </row>
    <row r="317" spans="1:17" ht="45" outlineLevel="7">
      <c r="A317" s="24" t="s">
        <v>644</v>
      </c>
      <c r="B317" s="25" t="s">
        <v>172</v>
      </c>
      <c r="C317" s="24" t="s">
        <v>592</v>
      </c>
      <c r="D317" s="25" t="s">
        <v>327</v>
      </c>
      <c r="E317" s="24" t="s">
        <v>76</v>
      </c>
      <c r="F317" s="25" t="s">
        <v>158</v>
      </c>
      <c r="G317" s="24" t="s">
        <v>641</v>
      </c>
      <c r="H317" s="24" t="s">
        <v>173</v>
      </c>
      <c r="I317" s="26">
        <f>I318</f>
        <v>5046500</v>
      </c>
      <c r="J317" s="26">
        <f>J318</f>
        <v>5046500</v>
      </c>
      <c r="K317" s="26">
        <f>K318</f>
        <v>5046500</v>
      </c>
      <c r="L317" s="22"/>
      <c r="M317" s="22"/>
      <c r="N317" s="8"/>
      <c r="O317" s="31"/>
    </row>
    <row r="318" spans="1:17" ht="45" outlineLevel="7">
      <c r="A318" s="24" t="s">
        <v>645</v>
      </c>
      <c r="B318" s="25" t="s">
        <v>174</v>
      </c>
      <c r="C318" s="24" t="s">
        <v>592</v>
      </c>
      <c r="D318" s="25" t="s">
        <v>327</v>
      </c>
      <c r="E318" s="24" t="s">
        <v>76</v>
      </c>
      <c r="F318" s="25" t="s">
        <v>158</v>
      </c>
      <c r="G318" s="24" t="s">
        <v>641</v>
      </c>
      <c r="H318" s="24" t="s">
        <v>175</v>
      </c>
      <c r="I318" s="26">
        <f>SUM(L318:O318)</f>
        <v>5046500</v>
      </c>
      <c r="J318" s="29">
        <v>5046500</v>
      </c>
      <c r="K318" s="30">
        <v>5046500</v>
      </c>
      <c r="L318" s="22"/>
      <c r="M318" s="22"/>
      <c r="N318" s="8"/>
      <c r="O318" s="31">
        <v>5046500</v>
      </c>
      <c r="P318" s="8">
        <v>120730200</v>
      </c>
      <c r="Q318" s="8">
        <v>120730200</v>
      </c>
    </row>
    <row r="319" spans="1:17" ht="90" outlineLevel="6">
      <c r="A319" s="24" t="s">
        <v>646</v>
      </c>
      <c r="B319" s="25" t="s">
        <v>614</v>
      </c>
      <c r="C319" s="24" t="s">
        <v>592</v>
      </c>
      <c r="D319" s="25" t="s">
        <v>327</v>
      </c>
      <c r="E319" s="24" t="s">
        <v>76</v>
      </c>
      <c r="F319" s="25" t="s">
        <v>158</v>
      </c>
      <c r="G319" s="24" t="s">
        <v>615</v>
      </c>
      <c r="H319" s="24" t="s">
        <v>156</v>
      </c>
      <c r="I319" s="26">
        <f>I321+I323+I325</f>
        <v>42121800</v>
      </c>
      <c r="J319" s="26">
        <f>J321+J323+J325</f>
        <v>42121800</v>
      </c>
      <c r="K319" s="26">
        <f>K321+K323+K325</f>
        <v>42121800</v>
      </c>
      <c r="L319" s="22"/>
      <c r="M319" s="22"/>
      <c r="N319" s="8"/>
      <c r="O319" s="28"/>
    </row>
    <row r="320" spans="1:17" ht="90" outlineLevel="6">
      <c r="A320" s="24" t="s">
        <v>647</v>
      </c>
      <c r="B320" s="25" t="s">
        <v>165</v>
      </c>
      <c r="C320" s="24" t="s">
        <v>592</v>
      </c>
      <c r="D320" s="25" t="s">
        <v>327</v>
      </c>
      <c r="E320" s="24" t="s">
        <v>76</v>
      </c>
      <c r="F320" s="25" t="s">
        <v>158</v>
      </c>
      <c r="G320" s="24" t="s">
        <v>615</v>
      </c>
      <c r="H320" s="24" t="s">
        <v>166</v>
      </c>
      <c r="I320" s="26">
        <f>I321</f>
        <v>13810000</v>
      </c>
      <c r="J320" s="26">
        <f>J321</f>
        <v>13810000</v>
      </c>
      <c r="K320" s="26">
        <f>K321</f>
        <v>13810000</v>
      </c>
      <c r="L320" s="22"/>
      <c r="M320" s="22"/>
      <c r="N320" s="8"/>
      <c r="O320" s="28"/>
    </row>
    <row r="321" spans="1:17" ht="30" outlineLevel="7">
      <c r="A321" s="24" t="s">
        <v>648</v>
      </c>
      <c r="B321" s="25" t="s">
        <v>202</v>
      </c>
      <c r="C321" s="24" t="s">
        <v>592</v>
      </c>
      <c r="D321" s="25" t="s">
        <v>327</v>
      </c>
      <c r="E321" s="24" t="s">
        <v>76</v>
      </c>
      <c r="F321" s="25" t="s">
        <v>158</v>
      </c>
      <c r="G321" s="24" t="s">
        <v>615</v>
      </c>
      <c r="H321" s="24" t="s">
        <v>203</v>
      </c>
      <c r="I321" s="26">
        <f>SUM(L321:O321)</f>
        <v>13810000</v>
      </c>
      <c r="J321" s="29">
        <v>13810000</v>
      </c>
      <c r="K321" s="30">
        <v>13810000</v>
      </c>
      <c r="L321" s="22">
        <v>13810000</v>
      </c>
      <c r="M321" s="22"/>
      <c r="N321" s="8"/>
      <c r="O321" s="31"/>
    </row>
    <row r="322" spans="1:17" ht="45" outlineLevel="7">
      <c r="A322" s="24" t="s">
        <v>473</v>
      </c>
      <c r="B322" s="25" t="s">
        <v>172</v>
      </c>
      <c r="C322" s="24" t="s">
        <v>592</v>
      </c>
      <c r="D322" s="25" t="s">
        <v>327</v>
      </c>
      <c r="E322" s="24" t="s">
        <v>76</v>
      </c>
      <c r="F322" s="25" t="s">
        <v>158</v>
      </c>
      <c r="G322" s="24" t="s">
        <v>615</v>
      </c>
      <c r="H322" s="24" t="s">
        <v>173</v>
      </c>
      <c r="I322" s="26">
        <f>I323</f>
        <v>28180800</v>
      </c>
      <c r="J322" s="26">
        <f>J323</f>
        <v>28180800</v>
      </c>
      <c r="K322" s="26">
        <f>K323</f>
        <v>28180800</v>
      </c>
      <c r="L322" s="22"/>
      <c r="M322" s="22"/>
      <c r="N322" s="8"/>
      <c r="O322" s="31"/>
    </row>
    <row r="323" spans="1:17" ht="45" outlineLevel="7">
      <c r="A323" s="24" t="s">
        <v>649</v>
      </c>
      <c r="B323" s="25" t="s">
        <v>174</v>
      </c>
      <c r="C323" s="24" t="s">
        <v>592</v>
      </c>
      <c r="D323" s="25" t="s">
        <v>327</v>
      </c>
      <c r="E323" s="24" t="s">
        <v>76</v>
      </c>
      <c r="F323" s="25" t="s">
        <v>158</v>
      </c>
      <c r="G323" s="24" t="s">
        <v>615</v>
      </c>
      <c r="H323" s="24" t="s">
        <v>175</v>
      </c>
      <c r="I323" s="26">
        <f>SUM(L323:O323)</f>
        <v>28180800</v>
      </c>
      <c r="J323" s="29">
        <v>28180800</v>
      </c>
      <c r="K323" s="30">
        <v>28180800</v>
      </c>
      <c r="L323" s="22">
        <v>28180800</v>
      </c>
      <c r="M323" s="22"/>
      <c r="N323" s="8"/>
      <c r="O323" s="31"/>
    </row>
    <row r="324" spans="1:17" ht="15" outlineLevel="7">
      <c r="A324" s="24" t="s">
        <v>650</v>
      </c>
      <c r="B324" s="25" t="s">
        <v>180</v>
      </c>
      <c r="C324" s="24" t="s">
        <v>592</v>
      </c>
      <c r="D324" s="25" t="s">
        <v>327</v>
      </c>
      <c r="E324" s="24" t="s">
        <v>76</v>
      </c>
      <c r="F324" s="25" t="s">
        <v>158</v>
      </c>
      <c r="G324" s="24" t="s">
        <v>615</v>
      </c>
      <c r="H324" s="24" t="s">
        <v>181</v>
      </c>
      <c r="I324" s="26">
        <f>I325</f>
        <v>131000</v>
      </c>
      <c r="J324" s="26">
        <f>J325</f>
        <v>131000</v>
      </c>
      <c r="K324" s="26">
        <f>K325</f>
        <v>131000</v>
      </c>
      <c r="L324" s="22"/>
      <c r="M324" s="22"/>
      <c r="N324" s="8"/>
      <c r="O324" s="31"/>
    </row>
    <row r="325" spans="1:17" ht="15" outlineLevel="7">
      <c r="A325" s="24" t="s">
        <v>651</v>
      </c>
      <c r="B325" s="25" t="s">
        <v>182</v>
      </c>
      <c r="C325" s="24" t="s">
        <v>592</v>
      </c>
      <c r="D325" s="25" t="s">
        <v>327</v>
      </c>
      <c r="E325" s="24" t="s">
        <v>76</v>
      </c>
      <c r="F325" s="25" t="s">
        <v>158</v>
      </c>
      <c r="G325" s="24" t="s">
        <v>615</v>
      </c>
      <c r="H325" s="24" t="s">
        <v>183</v>
      </c>
      <c r="I325" s="26">
        <f>SUM(L325:O325)</f>
        <v>131000</v>
      </c>
      <c r="J325" s="29">
        <v>131000</v>
      </c>
      <c r="K325" s="30">
        <v>131000</v>
      </c>
      <c r="L325" s="22">
        <v>131000</v>
      </c>
      <c r="M325" s="22"/>
      <c r="N325" s="8"/>
      <c r="O325" s="31"/>
    </row>
    <row r="326" spans="1:17" ht="150" outlineLevel="6">
      <c r="A326" s="24" t="s">
        <v>652</v>
      </c>
      <c r="B326" s="33" t="s">
        <v>623</v>
      </c>
      <c r="C326" s="24" t="s">
        <v>592</v>
      </c>
      <c r="D326" s="25" t="s">
        <v>327</v>
      </c>
      <c r="E326" s="24" t="s">
        <v>76</v>
      </c>
      <c r="F326" s="25" t="s">
        <v>158</v>
      </c>
      <c r="G326" s="24" t="s">
        <v>624</v>
      </c>
      <c r="H326" s="24" t="s">
        <v>156</v>
      </c>
      <c r="I326" s="26">
        <f>I328</f>
        <v>7329000</v>
      </c>
      <c r="J326" s="27">
        <f>J328</f>
        <v>7329000</v>
      </c>
      <c r="K326" s="27">
        <f>K328</f>
        <v>7329000</v>
      </c>
      <c r="L326" s="22"/>
      <c r="M326" s="22"/>
      <c r="N326" s="8"/>
      <c r="O326" s="28"/>
    </row>
    <row r="327" spans="1:17" ht="90" outlineLevel="6">
      <c r="A327" s="24" t="s">
        <v>653</v>
      </c>
      <c r="B327" s="33" t="s">
        <v>165</v>
      </c>
      <c r="C327" s="24" t="s">
        <v>592</v>
      </c>
      <c r="D327" s="25" t="s">
        <v>327</v>
      </c>
      <c r="E327" s="24" t="s">
        <v>76</v>
      </c>
      <c r="F327" s="25" t="s">
        <v>158</v>
      </c>
      <c r="G327" s="24" t="s">
        <v>624</v>
      </c>
      <c r="H327" s="24" t="s">
        <v>166</v>
      </c>
      <c r="I327" s="26">
        <f>I328</f>
        <v>7329000</v>
      </c>
      <c r="J327" s="26">
        <f>J328</f>
        <v>7329000</v>
      </c>
      <c r="K327" s="26">
        <f>K328</f>
        <v>7329000</v>
      </c>
      <c r="L327" s="22"/>
      <c r="M327" s="22"/>
      <c r="N327" s="8"/>
      <c r="O327" s="28"/>
    </row>
    <row r="328" spans="1:17" ht="30" outlineLevel="7">
      <c r="A328" s="24" t="s">
        <v>654</v>
      </c>
      <c r="B328" s="25" t="s">
        <v>202</v>
      </c>
      <c r="C328" s="24" t="s">
        <v>592</v>
      </c>
      <c r="D328" s="25" t="s">
        <v>327</v>
      </c>
      <c r="E328" s="24" t="s">
        <v>76</v>
      </c>
      <c r="F328" s="25" t="s">
        <v>158</v>
      </c>
      <c r="G328" s="24" t="s">
        <v>624</v>
      </c>
      <c r="H328" s="24" t="s">
        <v>203</v>
      </c>
      <c r="I328" s="26">
        <f>SUM(L328:O328)</f>
        <v>7329000</v>
      </c>
      <c r="J328" s="29">
        <v>7329000</v>
      </c>
      <c r="K328" s="30">
        <v>7329000</v>
      </c>
      <c r="L328" s="22">
        <v>7329000</v>
      </c>
      <c r="M328" s="22"/>
      <c r="N328" s="8"/>
      <c r="O328" s="31"/>
    </row>
    <row r="329" spans="1:17" ht="15" outlineLevel="2">
      <c r="A329" s="24" t="s">
        <v>655</v>
      </c>
      <c r="B329" s="25" t="s">
        <v>81</v>
      </c>
      <c r="C329" s="24" t="s">
        <v>592</v>
      </c>
      <c r="D329" s="25" t="s">
        <v>327</v>
      </c>
      <c r="E329" s="24" t="s">
        <v>82</v>
      </c>
      <c r="F329" s="25" t="s">
        <v>327</v>
      </c>
      <c r="G329" s="24" t="s">
        <v>156</v>
      </c>
      <c r="H329" s="24" t="s">
        <v>156</v>
      </c>
      <c r="I329" s="26">
        <f t="shared" ref="I329:K330" si="30">I330</f>
        <v>862000</v>
      </c>
      <c r="J329" s="27">
        <f t="shared" si="30"/>
        <v>862000</v>
      </c>
      <c r="K329" s="27">
        <f t="shared" si="30"/>
        <v>862000</v>
      </c>
      <c r="L329" s="22"/>
      <c r="M329" s="22"/>
      <c r="N329" s="8"/>
      <c r="O329" s="28"/>
    </row>
    <row r="330" spans="1:17" ht="30" outlineLevel="4">
      <c r="A330" s="24" t="s">
        <v>656</v>
      </c>
      <c r="B330" s="25" t="s">
        <v>596</v>
      </c>
      <c r="C330" s="24" t="s">
        <v>592</v>
      </c>
      <c r="D330" s="25" t="s">
        <v>327</v>
      </c>
      <c r="E330" s="24" t="s">
        <v>82</v>
      </c>
      <c r="F330" s="25" t="s">
        <v>327</v>
      </c>
      <c r="G330" s="24" t="s">
        <v>597</v>
      </c>
      <c r="H330" s="24" t="s">
        <v>156</v>
      </c>
      <c r="I330" s="26">
        <f t="shared" si="30"/>
        <v>862000</v>
      </c>
      <c r="J330" s="27">
        <f t="shared" si="30"/>
        <v>862000</v>
      </c>
      <c r="K330" s="27">
        <f t="shared" si="30"/>
        <v>862000</v>
      </c>
      <c r="L330" s="22"/>
      <c r="M330" s="22"/>
      <c r="N330" s="8"/>
      <c r="O330" s="28"/>
    </row>
    <row r="331" spans="1:17" ht="60" outlineLevel="5">
      <c r="A331" s="24" t="s">
        <v>657</v>
      </c>
      <c r="B331" s="25" t="s">
        <v>599</v>
      </c>
      <c r="C331" s="24" t="s">
        <v>592</v>
      </c>
      <c r="D331" s="25" t="s">
        <v>327</v>
      </c>
      <c r="E331" s="24" t="s">
        <v>82</v>
      </c>
      <c r="F331" s="25" t="s">
        <v>327</v>
      </c>
      <c r="G331" s="24" t="s">
        <v>600</v>
      </c>
      <c r="H331" s="24" t="s">
        <v>156</v>
      </c>
      <c r="I331" s="26">
        <f>I332+I335</f>
        <v>862000</v>
      </c>
      <c r="J331" s="26">
        <f>J332+J335</f>
        <v>862000</v>
      </c>
      <c r="K331" s="26">
        <f>K332+K335</f>
        <v>862000</v>
      </c>
      <c r="L331" s="22"/>
      <c r="M331" s="22"/>
      <c r="N331" s="8"/>
      <c r="O331" s="28"/>
    </row>
    <row r="332" spans="1:17" s="43" customFormat="1" ht="180" outlineLevel="6">
      <c r="A332" s="24" t="s">
        <v>484</v>
      </c>
      <c r="B332" s="33" t="s">
        <v>658</v>
      </c>
      <c r="C332" s="37" t="s">
        <v>592</v>
      </c>
      <c r="D332" s="36" t="s">
        <v>327</v>
      </c>
      <c r="E332" s="37" t="s">
        <v>82</v>
      </c>
      <c r="F332" s="36" t="s">
        <v>327</v>
      </c>
      <c r="G332" s="37" t="s">
        <v>659</v>
      </c>
      <c r="H332" s="37" t="s">
        <v>156</v>
      </c>
      <c r="I332" s="38">
        <f>I334</f>
        <v>291000</v>
      </c>
      <c r="J332" s="39">
        <f>J334</f>
        <v>291000</v>
      </c>
      <c r="K332" s="39">
        <f>K334</f>
        <v>291000</v>
      </c>
      <c r="L332" s="40"/>
      <c r="M332" s="40"/>
      <c r="N332" s="41"/>
      <c r="O332" s="42"/>
      <c r="P332" s="41"/>
      <c r="Q332" s="41"/>
    </row>
    <row r="333" spans="1:17" s="43" customFormat="1" ht="30" outlineLevel="6">
      <c r="A333" s="24" t="s">
        <v>660</v>
      </c>
      <c r="B333" s="48" t="s">
        <v>469</v>
      </c>
      <c r="C333" s="37" t="s">
        <v>592</v>
      </c>
      <c r="D333" s="36" t="s">
        <v>327</v>
      </c>
      <c r="E333" s="37" t="s">
        <v>82</v>
      </c>
      <c r="F333" s="36" t="s">
        <v>327</v>
      </c>
      <c r="G333" s="37" t="s">
        <v>659</v>
      </c>
      <c r="H333" s="37" t="s">
        <v>470</v>
      </c>
      <c r="I333" s="38">
        <f>I334</f>
        <v>291000</v>
      </c>
      <c r="J333" s="38">
        <f>J334</f>
        <v>291000</v>
      </c>
      <c r="K333" s="38">
        <f>K334</f>
        <v>291000</v>
      </c>
      <c r="L333" s="40"/>
      <c r="M333" s="40"/>
      <c r="N333" s="41"/>
      <c r="O333" s="42"/>
      <c r="P333" s="41"/>
      <c r="Q333" s="41"/>
    </row>
    <row r="334" spans="1:17" s="43" customFormat="1" ht="30" outlineLevel="7">
      <c r="A334" s="24" t="s">
        <v>661</v>
      </c>
      <c r="B334" s="36" t="s">
        <v>483</v>
      </c>
      <c r="C334" s="37" t="s">
        <v>592</v>
      </c>
      <c r="D334" s="36" t="s">
        <v>327</v>
      </c>
      <c r="E334" s="37" t="s">
        <v>82</v>
      </c>
      <c r="F334" s="36" t="s">
        <v>327</v>
      </c>
      <c r="G334" s="37" t="s">
        <v>659</v>
      </c>
      <c r="H334" s="37" t="s">
        <v>484</v>
      </c>
      <c r="I334" s="38">
        <f>SUM(L334:O334)</f>
        <v>291000</v>
      </c>
      <c r="J334" s="44">
        <v>291000</v>
      </c>
      <c r="K334" s="45">
        <v>291000</v>
      </c>
      <c r="L334" s="40">
        <v>291000</v>
      </c>
      <c r="M334" s="40"/>
      <c r="N334" s="41"/>
      <c r="O334" s="46"/>
      <c r="P334" s="41"/>
      <c r="Q334" s="41"/>
    </row>
    <row r="335" spans="1:17" ht="105" outlineLevel="6">
      <c r="A335" s="24" t="s">
        <v>662</v>
      </c>
      <c r="B335" s="33" t="s">
        <v>663</v>
      </c>
      <c r="C335" s="24" t="s">
        <v>592</v>
      </c>
      <c r="D335" s="25" t="s">
        <v>327</v>
      </c>
      <c r="E335" s="24" t="s">
        <v>82</v>
      </c>
      <c r="F335" s="25" t="s">
        <v>327</v>
      </c>
      <c r="G335" s="24" t="s">
        <v>664</v>
      </c>
      <c r="H335" s="24" t="s">
        <v>156</v>
      </c>
      <c r="I335" s="26">
        <f>I337+I339</f>
        <v>571000</v>
      </c>
      <c r="J335" s="26">
        <f>J337+J339</f>
        <v>571000</v>
      </c>
      <c r="K335" s="26">
        <f>K337+K339</f>
        <v>571000</v>
      </c>
      <c r="L335" s="22"/>
      <c r="M335" s="22"/>
      <c r="N335" s="8"/>
      <c r="O335" s="28"/>
    </row>
    <row r="336" spans="1:17" ht="90" outlineLevel="6">
      <c r="A336" s="24" t="s">
        <v>665</v>
      </c>
      <c r="B336" s="33" t="s">
        <v>165</v>
      </c>
      <c r="C336" s="24" t="s">
        <v>592</v>
      </c>
      <c r="D336" s="25" t="s">
        <v>327</v>
      </c>
      <c r="E336" s="24" t="s">
        <v>82</v>
      </c>
      <c r="F336" s="25" t="s">
        <v>327</v>
      </c>
      <c r="G336" s="24" t="s">
        <v>664</v>
      </c>
      <c r="H336" s="24" t="s">
        <v>166</v>
      </c>
      <c r="I336" s="26">
        <f>I337</f>
        <v>162800</v>
      </c>
      <c r="J336" s="26">
        <f>J337</f>
        <v>162800</v>
      </c>
      <c r="K336" s="26">
        <f>K337</f>
        <v>162800</v>
      </c>
      <c r="L336" s="22"/>
      <c r="M336" s="22"/>
      <c r="N336" s="8"/>
      <c r="O336" s="28"/>
    </row>
    <row r="337" spans="1:17" ht="30" outlineLevel="6">
      <c r="A337" s="24" t="s">
        <v>666</v>
      </c>
      <c r="B337" s="25" t="s">
        <v>202</v>
      </c>
      <c r="C337" s="24" t="s">
        <v>592</v>
      </c>
      <c r="D337" s="25" t="s">
        <v>327</v>
      </c>
      <c r="E337" s="24" t="s">
        <v>82</v>
      </c>
      <c r="F337" s="25" t="s">
        <v>327</v>
      </c>
      <c r="G337" s="24" t="s">
        <v>664</v>
      </c>
      <c r="H337" s="24" t="s">
        <v>203</v>
      </c>
      <c r="I337" s="26">
        <f>SUM(L337:O337)</f>
        <v>162800</v>
      </c>
      <c r="J337" s="27">
        <v>162800</v>
      </c>
      <c r="K337" s="27">
        <v>162800</v>
      </c>
      <c r="L337" s="22">
        <v>162800</v>
      </c>
      <c r="M337" s="22"/>
      <c r="N337" s="8"/>
      <c r="O337" s="28"/>
    </row>
    <row r="338" spans="1:17" ht="45" outlineLevel="6">
      <c r="A338" s="24" t="s">
        <v>667</v>
      </c>
      <c r="B338" s="25" t="s">
        <v>172</v>
      </c>
      <c r="C338" s="24" t="s">
        <v>592</v>
      </c>
      <c r="D338" s="25" t="s">
        <v>327</v>
      </c>
      <c r="E338" s="24" t="s">
        <v>82</v>
      </c>
      <c r="F338" s="25" t="s">
        <v>327</v>
      </c>
      <c r="G338" s="24" t="s">
        <v>664</v>
      </c>
      <c r="H338" s="24" t="s">
        <v>173</v>
      </c>
      <c r="I338" s="26">
        <f>I339</f>
        <v>408200</v>
      </c>
      <c r="J338" s="26">
        <f>J339</f>
        <v>408200</v>
      </c>
      <c r="K338" s="26">
        <f>K339</f>
        <v>408200</v>
      </c>
      <c r="L338" s="22"/>
      <c r="M338" s="22"/>
      <c r="N338" s="8"/>
      <c r="O338" s="28"/>
    </row>
    <row r="339" spans="1:17" ht="45" outlineLevel="7">
      <c r="A339" s="24" t="s">
        <v>668</v>
      </c>
      <c r="B339" s="25" t="s">
        <v>174</v>
      </c>
      <c r="C339" s="24" t="s">
        <v>592</v>
      </c>
      <c r="D339" s="25" t="s">
        <v>327</v>
      </c>
      <c r="E339" s="24" t="s">
        <v>82</v>
      </c>
      <c r="F339" s="25" t="s">
        <v>327</v>
      </c>
      <c r="G339" s="24" t="s">
        <v>664</v>
      </c>
      <c r="H339" s="24" t="s">
        <v>175</v>
      </c>
      <c r="I339" s="26">
        <f>SUM(L339:O339)</f>
        <v>408200</v>
      </c>
      <c r="J339" s="29">
        <v>408200</v>
      </c>
      <c r="K339" s="30">
        <v>408200</v>
      </c>
      <c r="L339" s="22">
        <v>408200</v>
      </c>
      <c r="M339" s="22"/>
      <c r="N339" s="8"/>
      <c r="O339" s="31"/>
    </row>
    <row r="340" spans="1:17" ht="15" outlineLevel="2">
      <c r="A340" s="24" t="s">
        <v>669</v>
      </c>
      <c r="B340" s="25" t="s">
        <v>84</v>
      </c>
      <c r="C340" s="24" t="s">
        <v>592</v>
      </c>
      <c r="D340" s="25" t="s">
        <v>327</v>
      </c>
      <c r="E340" s="24" t="s">
        <v>85</v>
      </c>
      <c r="F340" s="25" t="s">
        <v>245</v>
      </c>
      <c r="G340" s="24" t="s">
        <v>156</v>
      </c>
      <c r="H340" s="24" t="s">
        <v>156</v>
      </c>
      <c r="I340" s="26">
        <f>I341</f>
        <v>14368800</v>
      </c>
      <c r="J340" s="27">
        <f>J341</f>
        <v>14368800</v>
      </c>
      <c r="K340" s="27">
        <f>K341</f>
        <v>14368800</v>
      </c>
      <c r="L340" s="22"/>
      <c r="M340" s="22"/>
      <c r="N340" s="8"/>
      <c r="O340" s="28"/>
    </row>
    <row r="341" spans="1:17" ht="30" outlineLevel="4">
      <c r="A341" s="24" t="s">
        <v>670</v>
      </c>
      <c r="B341" s="25" t="s">
        <v>596</v>
      </c>
      <c r="C341" s="24" t="s">
        <v>592</v>
      </c>
      <c r="D341" s="25" t="s">
        <v>327</v>
      </c>
      <c r="E341" s="24" t="s">
        <v>85</v>
      </c>
      <c r="F341" s="25" t="s">
        <v>245</v>
      </c>
      <c r="G341" s="24" t="s">
        <v>597</v>
      </c>
      <c r="H341" s="24" t="s">
        <v>156</v>
      </c>
      <c r="I341" s="26">
        <f>I342+I348</f>
        <v>14368800</v>
      </c>
      <c r="J341" s="27">
        <f>J342+J348</f>
        <v>14368800</v>
      </c>
      <c r="K341" s="27">
        <f>K342+K348</f>
        <v>14368800</v>
      </c>
      <c r="L341" s="22"/>
      <c r="M341" s="22"/>
      <c r="N341" s="8"/>
      <c r="O341" s="28"/>
    </row>
    <row r="342" spans="1:17" ht="60" outlineLevel="5">
      <c r="A342" s="24" t="s">
        <v>671</v>
      </c>
      <c r="B342" s="25" t="s">
        <v>672</v>
      </c>
      <c r="C342" s="24" t="s">
        <v>592</v>
      </c>
      <c r="D342" s="25" t="s">
        <v>327</v>
      </c>
      <c r="E342" s="24" t="s">
        <v>85</v>
      </c>
      <c r="F342" s="25" t="s">
        <v>245</v>
      </c>
      <c r="G342" s="24" t="s">
        <v>673</v>
      </c>
      <c r="H342" s="24" t="s">
        <v>156</v>
      </c>
      <c r="I342" s="26">
        <f>I343</f>
        <v>1280100</v>
      </c>
      <c r="J342" s="27">
        <f>J343</f>
        <v>1280100</v>
      </c>
      <c r="K342" s="27">
        <f>K343</f>
        <v>1280100</v>
      </c>
      <c r="L342" s="22"/>
      <c r="M342" s="22"/>
      <c r="N342" s="8"/>
      <c r="O342" s="28"/>
    </row>
    <row r="343" spans="1:17" ht="120" outlineLevel="6">
      <c r="A343" s="24" t="s">
        <v>674</v>
      </c>
      <c r="B343" s="33" t="s">
        <v>675</v>
      </c>
      <c r="C343" s="24" t="s">
        <v>592</v>
      </c>
      <c r="D343" s="25" t="s">
        <v>327</v>
      </c>
      <c r="E343" s="24" t="s">
        <v>85</v>
      </c>
      <c r="F343" s="25" t="s">
        <v>245</v>
      </c>
      <c r="G343" s="24" t="s">
        <v>676</v>
      </c>
      <c r="H343" s="24" t="s">
        <v>156</v>
      </c>
      <c r="I343" s="26">
        <f>I345+I347</f>
        <v>1280100</v>
      </c>
      <c r="J343" s="26">
        <f>J345+J347</f>
        <v>1280100</v>
      </c>
      <c r="K343" s="26">
        <f>K345+K347</f>
        <v>1280100</v>
      </c>
      <c r="L343" s="22"/>
      <c r="M343" s="22"/>
      <c r="N343" s="8"/>
      <c r="O343" s="28"/>
    </row>
    <row r="344" spans="1:17" ht="90" outlineLevel="6">
      <c r="A344" s="24" t="s">
        <v>677</v>
      </c>
      <c r="B344" s="33" t="s">
        <v>165</v>
      </c>
      <c r="C344" s="24" t="s">
        <v>592</v>
      </c>
      <c r="D344" s="25" t="s">
        <v>327</v>
      </c>
      <c r="E344" s="24" t="s">
        <v>85</v>
      </c>
      <c r="F344" s="25" t="s">
        <v>245</v>
      </c>
      <c r="G344" s="24" t="s">
        <v>676</v>
      </c>
      <c r="H344" s="24" t="s">
        <v>166</v>
      </c>
      <c r="I344" s="26">
        <f>I345</f>
        <v>833880</v>
      </c>
      <c r="J344" s="26">
        <f>J345</f>
        <v>833880</v>
      </c>
      <c r="K344" s="26">
        <f>K345</f>
        <v>833880</v>
      </c>
      <c r="L344" s="22"/>
      <c r="M344" s="22"/>
      <c r="N344" s="8"/>
      <c r="O344" s="28"/>
    </row>
    <row r="345" spans="1:17" ht="30" outlineLevel="7">
      <c r="A345" s="24" t="s">
        <v>678</v>
      </c>
      <c r="B345" s="25" t="s">
        <v>167</v>
      </c>
      <c r="C345" s="24" t="s">
        <v>592</v>
      </c>
      <c r="D345" s="25" t="s">
        <v>327</v>
      </c>
      <c r="E345" s="24" t="s">
        <v>85</v>
      </c>
      <c r="F345" s="25" t="s">
        <v>245</v>
      </c>
      <c r="G345" s="24" t="s">
        <v>676</v>
      </c>
      <c r="H345" s="24" t="s">
        <v>168</v>
      </c>
      <c r="I345" s="26">
        <f>SUM(L345:O345)</f>
        <v>833880</v>
      </c>
      <c r="J345" s="29">
        <v>833880</v>
      </c>
      <c r="K345" s="30">
        <v>833880</v>
      </c>
      <c r="L345" s="22"/>
      <c r="M345" s="22"/>
      <c r="N345" s="8"/>
      <c r="O345" s="31">
        <v>833880</v>
      </c>
    </row>
    <row r="346" spans="1:17" ht="45" outlineLevel="7">
      <c r="A346" s="24" t="s">
        <v>679</v>
      </c>
      <c r="B346" s="25" t="s">
        <v>172</v>
      </c>
      <c r="C346" s="24" t="s">
        <v>592</v>
      </c>
      <c r="D346" s="25" t="s">
        <v>327</v>
      </c>
      <c r="E346" s="24" t="s">
        <v>85</v>
      </c>
      <c r="F346" s="25" t="s">
        <v>245</v>
      </c>
      <c r="G346" s="24" t="s">
        <v>676</v>
      </c>
      <c r="H346" s="24" t="s">
        <v>173</v>
      </c>
      <c r="I346" s="26">
        <f>I347</f>
        <v>446220</v>
      </c>
      <c r="J346" s="26">
        <f>J347</f>
        <v>446220</v>
      </c>
      <c r="K346" s="26">
        <f>K347</f>
        <v>446220</v>
      </c>
      <c r="L346" s="22"/>
      <c r="M346" s="22"/>
      <c r="N346" s="8"/>
      <c r="O346" s="31"/>
    </row>
    <row r="347" spans="1:17" ht="45" outlineLevel="7">
      <c r="A347" s="24" t="s">
        <v>680</v>
      </c>
      <c r="B347" s="25" t="s">
        <v>174</v>
      </c>
      <c r="C347" s="24" t="s">
        <v>592</v>
      </c>
      <c r="D347" s="25" t="s">
        <v>327</v>
      </c>
      <c r="E347" s="24" t="s">
        <v>85</v>
      </c>
      <c r="F347" s="25" t="s">
        <v>245</v>
      </c>
      <c r="G347" s="24" t="s">
        <v>676</v>
      </c>
      <c r="H347" s="24" t="s">
        <v>175</v>
      </c>
      <c r="I347" s="26">
        <f>SUM(L347:O347)</f>
        <v>446220</v>
      </c>
      <c r="J347" s="29">
        <v>446220</v>
      </c>
      <c r="K347" s="30">
        <v>446220</v>
      </c>
      <c r="L347" s="22"/>
      <c r="M347" s="22"/>
      <c r="N347" s="8"/>
      <c r="O347" s="31">
        <v>446220</v>
      </c>
      <c r="P347" s="8">
        <v>1280100</v>
      </c>
      <c r="Q347" s="8">
        <v>1280100</v>
      </c>
    </row>
    <row r="348" spans="1:17" ht="75" outlineLevel="5">
      <c r="A348" s="24" t="s">
        <v>681</v>
      </c>
      <c r="B348" s="25" t="s">
        <v>682</v>
      </c>
      <c r="C348" s="24" t="s">
        <v>592</v>
      </c>
      <c r="D348" s="25" t="s">
        <v>327</v>
      </c>
      <c r="E348" s="24" t="s">
        <v>85</v>
      </c>
      <c r="F348" s="25" t="s">
        <v>245</v>
      </c>
      <c r="G348" s="24" t="s">
        <v>683</v>
      </c>
      <c r="H348" s="24" t="s">
        <v>156</v>
      </c>
      <c r="I348" s="26">
        <f>I349+I356+I363+I366</f>
        <v>13088700</v>
      </c>
      <c r="J348" s="26">
        <f>J349+J356+J363+J366</f>
        <v>13088700</v>
      </c>
      <c r="K348" s="26">
        <f>K349+K356+K363+K366</f>
        <v>13088700</v>
      </c>
      <c r="L348" s="22"/>
      <c r="M348" s="22"/>
      <c r="N348" s="8"/>
      <c r="O348" s="28"/>
    </row>
    <row r="349" spans="1:17" ht="105" outlineLevel="6">
      <c r="A349" s="24" t="s">
        <v>684</v>
      </c>
      <c r="B349" s="33" t="s">
        <v>685</v>
      </c>
      <c r="C349" s="24" t="s">
        <v>592</v>
      </c>
      <c r="D349" s="25" t="s">
        <v>327</v>
      </c>
      <c r="E349" s="24" t="s">
        <v>85</v>
      </c>
      <c r="F349" s="25" t="s">
        <v>245</v>
      </c>
      <c r="G349" s="24" t="s">
        <v>686</v>
      </c>
      <c r="H349" s="24" t="s">
        <v>156</v>
      </c>
      <c r="I349" s="26">
        <f>I351+I353+I355</f>
        <v>3308700</v>
      </c>
      <c r="J349" s="26">
        <f>J351+J353+J355</f>
        <v>3308700</v>
      </c>
      <c r="K349" s="26">
        <f>K351+K353+K355</f>
        <v>3308700</v>
      </c>
      <c r="L349" s="22"/>
      <c r="M349" s="22"/>
      <c r="N349" s="8"/>
      <c r="O349" s="28"/>
    </row>
    <row r="350" spans="1:17" ht="90" outlineLevel="6">
      <c r="A350" s="24" t="s">
        <v>687</v>
      </c>
      <c r="B350" s="33" t="s">
        <v>165</v>
      </c>
      <c r="C350" s="24" t="s">
        <v>592</v>
      </c>
      <c r="D350" s="25" t="s">
        <v>327</v>
      </c>
      <c r="E350" s="24" t="s">
        <v>85</v>
      </c>
      <c r="F350" s="25" t="s">
        <v>245</v>
      </c>
      <c r="G350" s="24" t="s">
        <v>686</v>
      </c>
      <c r="H350" s="24" t="s">
        <v>166</v>
      </c>
      <c r="I350" s="26">
        <f>I351</f>
        <v>3069700</v>
      </c>
      <c r="J350" s="26">
        <f>J351</f>
        <v>3069700</v>
      </c>
      <c r="K350" s="26">
        <f>K351</f>
        <v>3069700</v>
      </c>
      <c r="L350" s="22"/>
      <c r="M350" s="22"/>
      <c r="N350" s="8"/>
      <c r="O350" s="28"/>
    </row>
    <row r="351" spans="1:17" ht="30" outlineLevel="7">
      <c r="A351" s="24" t="s">
        <v>688</v>
      </c>
      <c r="B351" s="25" t="s">
        <v>167</v>
      </c>
      <c r="C351" s="24" t="s">
        <v>592</v>
      </c>
      <c r="D351" s="25" t="s">
        <v>327</v>
      </c>
      <c r="E351" s="24" t="s">
        <v>85</v>
      </c>
      <c r="F351" s="25" t="s">
        <v>245</v>
      </c>
      <c r="G351" s="24" t="s">
        <v>686</v>
      </c>
      <c r="H351" s="24" t="s">
        <v>168</v>
      </c>
      <c r="I351" s="26">
        <f>SUM(L351:O351)</f>
        <v>3069700</v>
      </c>
      <c r="J351" s="29">
        <v>3069700</v>
      </c>
      <c r="K351" s="30">
        <v>3069700</v>
      </c>
      <c r="L351" s="22">
        <v>3069700</v>
      </c>
      <c r="M351" s="22"/>
      <c r="N351" s="8"/>
      <c r="O351" s="31"/>
    </row>
    <row r="352" spans="1:17" ht="45" outlineLevel="7">
      <c r="A352" s="24" t="s">
        <v>689</v>
      </c>
      <c r="B352" s="25" t="s">
        <v>172</v>
      </c>
      <c r="C352" s="24" t="s">
        <v>592</v>
      </c>
      <c r="D352" s="25" t="s">
        <v>327</v>
      </c>
      <c r="E352" s="24" t="s">
        <v>85</v>
      </c>
      <c r="F352" s="25" t="s">
        <v>245</v>
      </c>
      <c r="G352" s="24" t="s">
        <v>686</v>
      </c>
      <c r="H352" s="24" t="s">
        <v>173</v>
      </c>
      <c r="I352" s="26">
        <f>I353</f>
        <v>236000</v>
      </c>
      <c r="J352" s="26">
        <f>J353</f>
        <v>236000</v>
      </c>
      <c r="K352" s="26">
        <f>K353</f>
        <v>236000</v>
      </c>
      <c r="L352" s="22"/>
      <c r="M352" s="22"/>
      <c r="N352" s="8"/>
      <c r="O352" s="31"/>
    </row>
    <row r="353" spans="1:15" ht="45" outlineLevel="7">
      <c r="A353" s="24" t="s">
        <v>690</v>
      </c>
      <c r="B353" s="25" t="s">
        <v>174</v>
      </c>
      <c r="C353" s="24" t="s">
        <v>592</v>
      </c>
      <c r="D353" s="25" t="s">
        <v>327</v>
      </c>
      <c r="E353" s="24" t="s">
        <v>85</v>
      </c>
      <c r="F353" s="25" t="s">
        <v>245</v>
      </c>
      <c r="G353" s="24" t="s">
        <v>686</v>
      </c>
      <c r="H353" s="24" t="s">
        <v>175</v>
      </c>
      <c r="I353" s="26">
        <f>SUM(L353:O353)</f>
        <v>236000</v>
      </c>
      <c r="J353" s="29">
        <v>236000</v>
      </c>
      <c r="K353" s="30">
        <v>236000</v>
      </c>
      <c r="L353" s="22">
        <v>236000</v>
      </c>
      <c r="M353" s="22"/>
      <c r="N353" s="8"/>
      <c r="O353" s="31"/>
    </row>
    <row r="354" spans="1:15" ht="15" outlineLevel="7">
      <c r="A354" s="24" t="s">
        <v>691</v>
      </c>
      <c r="B354" s="25" t="s">
        <v>180</v>
      </c>
      <c r="C354" s="24" t="s">
        <v>592</v>
      </c>
      <c r="D354" s="25" t="s">
        <v>327</v>
      </c>
      <c r="E354" s="24" t="s">
        <v>85</v>
      </c>
      <c r="F354" s="25" t="s">
        <v>245</v>
      </c>
      <c r="G354" s="24" t="s">
        <v>686</v>
      </c>
      <c r="H354" s="24" t="s">
        <v>181</v>
      </c>
      <c r="I354" s="26">
        <f>I355</f>
        <v>3000</v>
      </c>
      <c r="J354" s="26">
        <f>J355</f>
        <v>3000</v>
      </c>
      <c r="K354" s="26">
        <f>K355</f>
        <v>3000</v>
      </c>
      <c r="L354" s="22"/>
      <c r="M354" s="22"/>
      <c r="N354" s="8"/>
      <c r="O354" s="31"/>
    </row>
    <row r="355" spans="1:15" ht="15" outlineLevel="7">
      <c r="A355" s="24" t="s">
        <v>692</v>
      </c>
      <c r="B355" s="25" t="s">
        <v>182</v>
      </c>
      <c r="C355" s="24" t="s">
        <v>592</v>
      </c>
      <c r="D355" s="25" t="s">
        <v>327</v>
      </c>
      <c r="E355" s="24" t="s">
        <v>85</v>
      </c>
      <c r="F355" s="25" t="s">
        <v>245</v>
      </c>
      <c r="G355" s="24" t="s">
        <v>686</v>
      </c>
      <c r="H355" s="24" t="s">
        <v>183</v>
      </c>
      <c r="I355" s="26">
        <f>SUM(L355:O355)</f>
        <v>3000</v>
      </c>
      <c r="J355" s="29">
        <v>3000</v>
      </c>
      <c r="K355" s="30">
        <v>3000</v>
      </c>
      <c r="L355" s="22">
        <v>3000</v>
      </c>
      <c r="M355" s="22"/>
      <c r="N355" s="8"/>
      <c r="O355" s="31"/>
    </row>
    <row r="356" spans="1:15" ht="105" outlineLevel="6">
      <c r="A356" s="24" t="s">
        <v>693</v>
      </c>
      <c r="B356" s="25" t="s">
        <v>694</v>
      </c>
      <c r="C356" s="24" t="s">
        <v>592</v>
      </c>
      <c r="D356" s="25" t="s">
        <v>327</v>
      </c>
      <c r="E356" s="24" t="s">
        <v>85</v>
      </c>
      <c r="F356" s="25" t="s">
        <v>245</v>
      </c>
      <c r="G356" s="24" t="s">
        <v>695</v>
      </c>
      <c r="H356" s="24" t="s">
        <v>156</v>
      </c>
      <c r="I356" s="26">
        <f>I358+I360+I362</f>
        <v>9586000</v>
      </c>
      <c r="J356" s="26">
        <f>J358+J360+J362</f>
        <v>9586000</v>
      </c>
      <c r="K356" s="26">
        <f>K358+K360+K362</f>
        <v>9586000</v>
      </c>
      <c r="L356" s="22"/>
      <c r="M356" s="22"/>
      <c r="N356" s="8"/>
      <c r="O356" s="28"/>
    </row>
    <row r="357" spans="1:15" ht="90" outlineLevel="6">
      <c r="A357" s="24" t="s">
        <v>696</v>
      </c>
      <c r="B357" s="25" t="s">
        <v>165</v>
      </c>
      <c r="C357" s="24" t="s">
        <v>592</v>
      </c>
      <c r="D357" s="25" t="s">
        <v>327</v>
      </c>
      <c r="E357" s="24" t="s">
        <v>85</v>
      </c>
      <c r="F357" s="25" t="s">
        <v>245</v>
      </c>
      <c r="G357" s="24" t="s">
        <v>695</v>
      </c>
      <c r="H357" s="24" t="s">
        <v>166</v>
      </c>
      <c r="I357" s="26">
        <f>I358</f>
        <v>8470000</v>
      </c>
      <c r="J357" s="26">
        <f>J358</f>
        <v>8470000</v>
      </c>
      <c r="K357" s="26">
        <f>K358</f>
        <v>8470000</v>
      </c>
      <c r="L357" s="22"/>
      <c r="M357" s="22"/>
      <c r="N357" s="8"/>
      <c r="O357" s="28"/>
    </row>
    <row r="358" spans="1:15" ht="30" outlineLevel="7">
      <c r="A358" s="24" t="s">
        <v>697</v>
      </c>
      <c r="B358" s="25" t="s">
        <v>202</v>
      </c>
      <c r="C358" s="24" t="s">
        <v>592</v>
      </c>
      <c r="D358" s="25" t="s">
        <v>327</v>
      </c>
      <c r="E358" s="24" t="s">
        <v>85</v>
      </c>
      <c r="F358" s="25" t="s">
        <v>245</v>
      </c>
      <c r="G358" s="24" t="s">
        <v>695</v>
      </c>
      <c r="H358" s="24" t="s">
        <v>203</v>
      </c>
      <c r="I358" s="26">
        <f>SUM(L358:O358)</f>
        <v>8470000</v>
      </c>
      <c r="J358" s="29">
        <v>8470000</v>
      </c>
      <c r="K358" s="30">
        <v>8470000</v>
      </c>
      <c r="L358" s="22">
        <v>8470000</v>
      </c>
      <c r="M358" s="22"/>
      <c r="N358" s="8"/>
      <c r="O358" s="31"/>
    </row>
    <row r="359" spans="1:15" ht="45" outlineLevel="7">
      <c r="A359" s="24" t="s">
        <v>698</v>
      </c>
      <c r="B359" s="25" t="s">
        <v>172</v>
      </c>
      <c r="C359" s="24" t="s">
        <v>592</v>
      </c>
      <c r="D359" s="25" t="s">
        <v>327</v>
      </c>
      <c r="E359" s="24" t="s">
        <v>85</v>
      </c>
      <c r="F359" s="25" t="s">
        <v>245</v>
      </c>
      <c r="G359" s="24" t="s">
        <v>695</v>
      </c>
      <c r="H359" s="24" t="s">
        <v>173</v>
      </c>
      <c r="I359" s="26">
        <f>I360</f>
        <v>1111000</v>
      </c>
      <c r="J359" s="26">
        <f>J360</f>
        <v>1111000</v>
      </c>
      <c r="K359" s="26">
        <f>K360</f>
        <v>1111000</v>
      </c>
      <c r="L359" s="22"/>
      <c r="M359" s="22"/>
      <c r="N359" s="8"/>
      <c r="O359" s="31"/>
    </row>
    <row r="360" spans="1:15" ht="45" outlineLevel="7">
      <c r="A360" s="24" t="s">
        <v>699</v>
      </c>
      <c r="B360" s="25" t="s">
        <v>174</v>
      </c>
      <c r="C360" s="24" t="s">
        <v>592</v>
      </c>
      <c r="D360" s="25" t="s">
        <v>327</v>
      </c>
      <c r="E360" s="24" t="s">
        <v>85</v>
      </c>
      <c r="F360" s="25" t="s">
        <v>245</v>
      </c>
      <c r="G360" s="24" t="s">
        <v>695</v>
      </c>
      <c r="H360" s="24" t="s">
        <v>175</v>
      </c>
      <c r="I360" s="26">
        <f>SUM(L360:O360)</f>
        <v>1111000</v>
      </c>
      <c r="J360" s="29">
        <v>1111000</v>
      </c>
      <c r="K360" s="30">
        <v>1111000</v>
      </c>
      <c r="L360" s="22">
        <v>1111000</v>
      </c>
      <c r="M360" s="22"/>
      <c r="N360" s="8"/>
      <c r="O360" s="31"/>
    </row>
    <row r="361" spans="1:15" ht="15" outlineLevel="7">
      <c r="A361" s="24" t="s">
        <v>700</v>
      </c>
      <c r="B361" s="25" t="s">
        <v>180</v>
      </c>
      <c r="C361" s="24" t="s">
        <v>592</v>
      </c>
      <c r="D361" s="25" t="s">
        <v>327</v>
      </c>
      <c r="E361" s="24" t="s">
        <v>85</v>
      </c>
      <c r="F361" s="25" t="s">
        <v>245</v>
      </c>
      <c r="G361" s="24" t="s">
        <v>695</v>
      </c>
      <c r="H361" s="24" t="s">
        <v>181</v>
      </c>
      <c r="I361" s="26">
        <f>I362</f>
        <v>5000</v>
      </c>
      <c r="J361" s="26">
        <f>J362</f>
        <v>5000</v>
      </c>
      <c r="K361" s="26">
        <f>K362</f>
        <v>5000</v>
      </c>
      <c r="L361" s="22"/>
      <c r="M361" s="22"/>
      <c r="N361" s="8"/>
      <c r="O361" s="31"/>
    </row>
    <row r="362" spans="1:15" ht="15" outlineLevel="7">
      <c r="A362" s="24" t="s">
        <v>701</v>
      </c>
      <c r="B362" s="25" t="s">
        <v>182</v>
      </c>
      <c r="C362" s="24" t="s">
        <v>592</v>
      </c>
      <c r="D362" s="25" t="s">
        <v>327</v>
      </c>
      <c r="E362" s="24" t="s">
        <v>85</v>
      </c>
      <c r="F362" s="25" t="s">
        <v>245</v>
      </c>
      <c r="G362" s="24" t="s">
        <v>695</v>
      </c>
      <c r="H362" s="24" t="s">
        <v>183</v>
      </c>
      <c r="I362" s="26">
        <f>SUM(L362:O362)</f>
        <v>5000</v>
      </c>
      <c r="J362" s="29">
        <v>5000</v>
      </c>
      <c r="K362" s="30">
        <v>5000</v>
      </c>
      <c r="L362" s="22">
        <v>5000</v>
      </c>
      <c r="M362" s="22"/>
      <c r="N362" s="8"/>
      <c r="O362" s="31"/>
    </row>
    <row r="363" spans="1:15" ht="150" outlineLevel="6">
      <c r="A363" s="24" t="s">
        <v>702</v>
      </c>
      <c r="B363" s="33" t="s">
        <v>703</v>
      </c>
      <c r="C363" s="24" t="s">
        <v>592</v>
      </c>
      <c r="D363" s="25" t="s">
        <v>327</v>
      </c>
      <c r="E363" s="24" t="s">
        <v>85</v>
      </c>
      <c r="F363" s="25" t="s">
        <v>245</v>
      </c>
      <c r="G363" s="24" t="s">
        <v>704</v>
      </c>
      <c r="H363" s="24" t="s">
        <v>156</v>
      </c>
      <c r="I363" s="26">
        <f>I365</f>
        <v>124000</v>
      </c>
      <c r="J363" s="27">
        <f>J365</f>
        <v>124000</v>
      </c>
      <c r="K363" s="27">
        <f>K365</f>
        <v>124000</v>
      </c>
      <c r="L363" s="22"/>
      <c r="M363" s="22"/>
      <c r="N363" s="8"/>
      <c r="O363" s="28"/>
    </row>
    <row r="364" spans="1:15" ht="90" outlineLevel="6">
      <c r="A364" s="24" t="s">
        <v>705</v>
      </c>
      <c r="B364" s="33" t="s">
        <v>165</v>
      </c>
      <c r="C364" s="24" t="s">
        <v>592</v>
      </c>
      <c r="D364" s="25" t="s">
        <v>327</v>
      </c>
      <c r="E364" s="24" t="s">
        <v>85</v>
      </c>
      <c r="F364" s="25" t="s">
        <v>245</v>
      </c>
      <c r="G364" s="24" t="s">
        <v>704</v>
      </c>
      <c r="H364" s="24" t="s">
        <v>166</v>
      </c>
      <c r="I364" s="26">
        <f>I365</f>
        <v>124000</v>
      </c>
      <c r="J364" s="26">
        <f>J365</f>
        <v>124000</v>
      </c>
      <c r="K364" s="26">
        <f>K365</f>
        <v>124000</v>
      </c>
      <c r="L364" s="22"/>
      <c r="M364" s="22"/>
      <c r="N364" s="8"/>
      <c r="O364" s="28"/>
    </row>
    <row r="365" spans="1:15" ht="30" outlineLevel="7">
      <c r="A365" s="24" t="s">
        <v>706</v>
      </c>
      <c r="B365" s="25" t="s">
        <v>202</v>
      </c>
      <c r="C365" s="24" t="s">
        <v>592</v>
      </c>
      <c r="D365" s="25" t="s">
        <v>327</v>
      </c>
      <c r="E365" s="24" t="s">
        <v>85</v>
      </c>
      <c r="F365" s="25" t="s">
        <v>245</v>
      </c>
      <c r="G365" s="24" t="s">
        <v>704</v>
      </c>
      <c r="H365" s="24" t="s">
        <v>203</v>
      </c>
      <c r="I365" s="26">
        <f>SUM(L365:O365)</f>
        <v>124000</v>
      </c>
      <c r="J365" s="29">
        <v>124000</v>
      </c>
      <c r="K365" s="30">
        <v>124000</v>
      </c>
      <c r="L365" s="22">
        <v>124000</v>
      </c>
      <c r="M365" s="22"/>
      <c r="N365" s="8"/>
      <c r="O365" s="31"/>
    </row>
    <row r="366" spans="1:15" ht="105" outlineLevel="6">
      <c r="A366" s="24" t="s">
        <v>707</v>
      </c>
      <c r="B366" s="25" t="s">
        <v>708</v>
      </c>
      <c r="C366" s="24" t="s">
        <v>592</v>
      </c>
      <c r="D366" s="25" t="s">
        <v>327</v>
      </c>
      <c r="E366" s="24" t="s">
        <v>85</v>
      </c>
      <c r="F366" s="25" t="s">
        <v>245</v>
      </c>
      <c r="G366" s="24" t="s">
        <v>709</v>
      </c>
      <c r="H366" s="24" t="s">
        <v>156</v>
      </c>
      <c r="I366" s="26">
        <f>I368</f>
        <v>70000</v>
      </c>
      <c r="J366" s="27">
        <f>J368</f>
        <v>70000</v>
      </c>
      <c r="K366" s="27">
        <f>K368</f>
        <v>70000</v>
      </c>
      <c r="L366" s="22"/>
      <c r="M366" s="22"/>
      <c r="N366" s="8"/>
      <c r="O366" s="28"/>
    </row>
    <row r="367" spans="1:15" ht="45" outlineLevel="6">
      <c r="A367" s="24" t="s">
        <v>710</v>
      </c>
      <c r="B367" s="25" t="s">
        <v>172</v>
      </c>
      <c r="C367" s="24" t="s">
        <v>592</v>
      </c>
      <c r="D367" s="25" t="s">
        <v>327</v>
      </c>
      <c r="E367" s="24" t="s">
        <v>85</v>
      </c>
      <c r="F367" s="25" t="s">
        <v>245</v>
      </c>
      <c r="G367" s="24" t="s">
        <v>709</v>
      </c>
      <c r="H367" s="24" t="s">
        <v>173</v>
      </c>
      <c r="I367" s="26">
        <f>I368</f>
        <v>70000</v>
      </c>
      <c r="J367" s="26">
        <f>J368</f>
        <v>70000</v>
      </c>
      <c r="K367" s="26">
        <f>K368</f>
        <v>70000</v>
      </c>
      <c r="L367" s="22"/>
      <c r="M367" s="22"/>
      <c r="N367" s="8"/>
      <c r="O367" s="28"/>
    </row>
    <row r="368" spans="1:15" ht="45" outlineLevel="7">
      <c r="A368" s="24" t="s">
        <v>711</v>
      </c>
      <c r="B368" s="25" t="s">
        <v>174</v>
      </c>
      <c r="C368" s="24" t="s">
        <v>592</v>
      </c>
      <c r="D368" s="25" t="s">
        <v>327</v>
      </c>
      <c r="E368" s="24" t="s">
        <v>85</v>
      </c>
      <c r="F368" s="25" t="s">
        <v>245</v>
      </c>
      <c r="G368" s="24" t="s">
        <v>709</v>
      </c>
      <c r="H368" s="24" t="s">
        <v>175</v>
      </c>
      <c r="I368" s="26">
        <f>SUM(L368:O368)</f>
        <v>70000</v>
      </c>
      <c r="J368" s="29">
        <v>70000</v>
      </c>
      <c r="K368" s="30">
        <v>70000</v>
      </c>
      <c r="L368" s="22">
        <v>70000</v>
      </c>
      <c r="M368" s="22"/>
      <c r="N368" s="8"/>
      <c r="O368" s="31"/>
    </row>
    <row r="369" spans="1:17" ht="15" outlineLevel="1">
      <c r="A369" s="24" t="s">
        <v>712</v>
      </c>
      <c r="B369" s="25" t="s">
        <v>102</v>
      </c>
      <c r="C369" s="24" t="s">
        <v>592</v>
      </c>
      <c r="D369" s="25" t="s">
        <v>29</v>
      </c>
      <c r="E369" s="24" t="s">
        <v>156</v>
      </c>
      <c r="F369" s="25" t="s">
        <v>156</v>
      </c>
      <c r="G369" s="24" t="s">
        <v>156</v>
      </c>
      <c r="H369" s="24" t="s">
        <v>156</v>
      </c>
      <c r="I369" s="26">
        <f>I370+I379</f>
        <v>11557200</v>
      </c>
      <c r="J369" s="27">
        <f>J370+J379</f>
        <v>11557200</v>
      </c>
      <c r="K369" s="27">
        <f>K370+K379</f>
        <v>11557200</v>
      </c>
      <c r="L369" s="22"/>
      <c r="M369" s="22"/>
      <c r="N369" s="8"/>
      <c r="O369" s="28"/>
    </row>
    <row r="370" spans="1:17" ht="15" outlineLevel="2">
      <c r="A370" s="24" t="s">
        <v>713</v>
      </c>
      <c r="B370" s="25" t="s">
        <v>111</v>
      </c>
      <c r="C370" s="24" t="s">
        <v>592</v>
      </c>
      <c r="D370" s="25" t="s">
        <v>29</v>
      </c>
      <c r="E370" s="24" t="s">
        <v>112</v>
      </c>
      <c r="F370" s="25" t="s">
        <v>243</v>
      </c>
      <c r="G370" s="24" t="s">
        <v>156</v>
      </c>
      <c r="H370" s="24" t="s">
        <v>156</v>
      </c>
      <c r="I370" s="26">
        <f t="shared" ref="I370:K371" si="31">I371</f>
        <v>10923700</v>
      </c>
      <c r="J370" s="27">
        <f t="shared" si="31"/>
        <v>10923700</v>
      </c>
      <c r="K370" s="27">
        <f t="shared" si="31"/>
        <v>10923700</v>
      </c>
      <c r="L370" s="22"/>
      <c r="M370" s="22"/>
      <c r="N370" s="8"/>
      <c r="O370" s="28"/>
    </row>
    <row r="371" spans="1:17" ht="30" outlineLevel="4">
      <c r="A371" s="24" t="s">
        <v>714</v>
      </c>
      <c r="B371" s="25" t="s">
        <v>596</v>
      </c>
      <c r="C371" s="24" t="s">
        <v>592</v>
      </c>
      <c r="D371" s="25" t="s">
        <v>29</v>
      </c>
      <c r="E371" s="24" t="s">
        <v>112</v>
      </c>
      <c r="F371" s="25" t="s">
        <v>243</v>
      </c>
      <c r="G371" s="24" t="s">
        <v>597</v>
      </c>
      <c r="H371" s="24" t="s">
        <v>156</v>
      </c>
      <c r="I371" s="26">
        <f t="shared" si="31"/>
        <v>10923700</v>
      </c>
      <c r="J371" s="27">
        <f t="shared" si="31"/>
        <v>10923700</v>
      </c>
      <c r="K371" s="27">
        <f t="shared" si="31"/>
        <v>10923700</v>
      </c>
      <c r="L371" s="22"/>
      <c r="M371" s="22"/>
      <c r="N371" s="8"/>
      <c r="O371" s="28"/>
    </row>
    <row r="372" spans="1:17" ht="60" outlineLevel="5">
      <c r="A372" s="24" t="s">
        <v>715</v>
      </c>
      <c r="B372" s="25" t="s">
        <v>599</v>
      </c>
      <c r="C372" s="24" t="s">
        <v>592</v>
      </c>
      <c r="D372" s="25" t="s">
        <v>29</v>
      </c>
      <c r="E372" s="24" t="s">
        <v>112</v>
      </c>
      <c r="F372" s="25" t="s">
        <v>243</v>
      </c>
      <c r="G372" s="24" t="s">
        <v>600</v>
      </c>
      <c r="H372" s="24" t="s">
        <v>156</v>
      </c>
      <c r="I372" s="26">
        <f>I373+I376</f>
        <v>10923700</v>
      </c>
      <c r="J372" s="27">
        <f>J373+J376</f>
        <v>10923700</v>
      </c>
      <c r="K372" s="27">
        <f>K373+K376</f>
        <v>10923700</v>
      </c>
      <c r="L372" s="22"/>
      <c r="M372" s="22"/>
      <c r="N372" s="8"/>
      <c r="O372" s="28"/>
    </row>
    <row r="373" spans="1:17" ht="225" outlineLevel="6">
      <c r="A373" s="24" t="s">
        <v>716</v>
      </c>
      <c r="B373" s="33" t="s">
        <v>717</v>
      </c>
      <c r="C373" s="24" t="s">
        <v>592</v>
      </c>
      <c r="D373" s="25" t="s">
        <v>29</v>
      </c>
      <c r="E373" s="24" t="s">
        <v>112</v>
      </c>
      <c r="F373" s="25" t="s">
        <v>243</v>
      </c>
      <c r="G373" s="24" t="s">
        <v>718</v>
      </c>
      <c r="H373" s="24" t="s">
        <v>156</v>
      </c>
      <c r="I373" s="26">
        <f>I375</f>
        <v>31300</v>
      </c>
      <c r="J373" s="27">
        <f>J375</f>
        <v>31300</v>
      </c>
      <c r="K373" s="27">
        <f>K375</f>
        <v>31300</v>
      </c>
      <c r="L373" s="22"/>
      <c r="M373" s="22"/>
      <c r="N373" s="8"/>
      <c r="O373" s="28"/>
    </row>
    <row r="374" spans="1:17" ht="45" outlineLevel="6">
      <c r="A374" s="24" t="s">
        <v>719</v>
      </c>
      <c r="B374" s="33" t="s">
        <v>172</v>
      </c>
      <c r="C374" s="24" t="s">
        <v>592</v>
      </c>
      <c r="D374" s="25" t="s">
        <v>29</v>
      </c>
      <c r="E374" s="24" t="s">
        <v>112</v>
      </c>
      <c r="F374" s="25" t="s">
        <v>243</v>
      </c>
      <c r="G374" s="24" t="s">
        <v>718</v>
      </c>
      <c r="H374" s="24" t="s">
        <v>173</v>
      </c>
      <c r="I374" s="26">
        <f>I375</f>
        <v>31300</v>
      </c>
      <c r="J374" s="26">
        <f>J375</f>
        <v>31300</v>
      </c>
      <c r="K374" s="26">
        <f>K375</f>
        <v>31300</v>
      </c>
      <c r="L374" s="22"/>
      <c r="M374" s="22"/>
      <c r="N374" s="8"/>
      <c r="O374" s="28"/>
    </row>
    <row r="375" spans="1:17" ht="45" outlineLevel="7">
      <c r="A375" s="24" t="s">
        <v>720</v>
      </c>
      <c r="B375" s="25" t="s">
        <v>174</v>
      </c>
      <c r="C375" s="24" t="s">
        <v>592</v>
      </c>
      <c r="D375" s="25" t="s">
        <v>29</v>
      </c>
      <c r="E375" s="24" t="s">
        <v>112</v>
      </c>
      <c r="F375" s="25" t="s">
        <v>243</v>
      </c>
      <c r="G375" s="24" t="s">
        <v>718</v>
      </c>
      <c r="H375" s="24" t="s">
        <v>175</v>
      </c>
      <c r="I375" s="26">
        <f>SUM(L375:O375)</f>
        <v>31300</v>
      </c>
      <c r="J375" s="29">
        <v>31300</v>
      </c>
      <c r="K375" s="30">
        <v>31300</v>
      </c>
      <c r="L375" s="22"/>
      <c r="M375" s="22"/>
      <c r="N375" s="8"/>
      <c r="O375" s="31">
        <v>31300</v>
      </c>
      <c r="P375" s="8">
        <v>31300</v>
      </c>
      <c r="Q375" s="8">
        <v>31300</v>
      </c>
    </row>
    <row r="376" spans="1:17" ht="150" outlineLevel="6">
      <c r="A376" s="24" t="s">
        <v>721</v>
      </c>
      <c r="B376" s="33" t="s">
        <v>722</v>
      </c>
      <c r="C376" s="24" t="s">
        <v>592</v>
      </c>
      <c r="D376" s="25" t="s">
        <v>29</v>
      </c>
      <c r="E376" s="24" t="s">
        <v>112</v>
      </c>
      <c r="F376" s="25" t="s">
        <v>243</v>
      </c>
      <c r="G376" s="24" t="s">
        <v>723</v>
      </c>
      <c r="H376" s="24" t="s">
        <v>156</v>
      </c>
      <c r="I376" s="26">
        <f>I378</f>
        <v>10892400</v>
      </c>
      <c r="J376" s="27">
        <f>J378</f>
        <v>10892400</v>
      </c>
      <c r="K376" s="27">
        <f>K378</f>
        <v>10892400</v>
      </c>
      <c r="L376" s="22"/>
      <c r="M376" s="22"/>
      <c r="N376" s="8"/>
      <c r="O376" s="28"/>
    </row>
    <row r="377" spans="1:17" ht="45" outlineLevel="6">
      <c r="A377" s="24" t="s">
        <v>724</v>
      </c>
      <c r="B377" s="33" t="s">
        <v>172</v>
      </c>
      <c r="C377" s="24" t="s">
        <v>592</v>
      </c>
      <c r="D377" s="25" t="s">
        <v>29</v>
      </c>
      <c r="E377" s="24" t="s">
        <v>112</v>
      </c>
      <c r="F377" s="25" t="s">
        <v>243</v>
      </c>
      <c r="G377" s="24" t="s">
        <v>723</v>
      </c>
      <c r="H377" s="24" t="s">
        <v>173</v>
      </c>
      <c r="I377" s="26">
        <f>I378</f>
        <v>10892400</v>
      </c>
      <c r="J377" s="26">
        <f>J378</f>
        <v>10892400</v>
      </c>
      <c r="K377" s="26">
        <f>K378</f>
        <v>10892400</v>
      </c>
      <c r="L377" s="22"/>
      <c r="M377" s="22"/>
      <c r="N377" s="8"/>
      <c r="O377" s="28"/>
    </row>
    <row r="378" spans="1:17" ht="45" outlineLevel="7">
      <c r="A378" s="24" t="s">
        <v>725</v>
      </c>
      <c r="B378" s="25" t="s">
        <v>174</v>
      </c>
      <c r="C378" s="24" t="s">
        <v>592</v>
      </c>
      <c r="D378" s="25" t="s">
        <v>29</v>
      </c>
      <c r="E378" s="24" t="s">
        <v>112</v>
      </c>
      <c r="F378" s="25" t="s">
        <v>243</v>
      </c>
      <c r="G378" s="24" t="s">
        <v>723</v>
      </c>
      <c r="H378" s="24" t="s">
        <v>175</v>
      </c>
      <c r="I378" s="26">
        <f>SUM(L378:O378)</f>
        <v>10892400</v>
      </c>
      <c r="J378" s="29">
        <v>10892400</v>
      </c>
      <c r="K378" s="30">
        <v>10892400</v>
      </c>
      <c r="L378" s="22"/>
      <c r="M378" s="22"/>
      <c r="N378" s="8"/>
      <c r="O378" s="31">
        <v>10892400</v>
      </c>
      <c r="P378" s="8">
        <v>10892400</v>
      </c>
      <c r="Q378" s="8">
        <v>10892400</v>
      </c>
    </row>
    <row r="379" spans="1:17" ht="15" outlineLevel="2">
      <c r="A379" s="24" t="s">
        <v>726</v>
      </c>
      <c r="B379" s="25" t="s">
        <v>114</v>
      </c>
      <c r="C379" s="24" t="s">
        <v>592</v>
      </c>
      <c r="D379" s="25" t="s">
        <v>29</v>
      </c>
      <c r="E379" s="24" t="s">
        <v>115</v>
      </c>
      <c r="F379" s="25" t="s">
        <v>169</v>
      </c>
      <c r="G379" s="24" t="s">
        <v>156</v>
      </c>
      <c r="H379" s="24" t="s">
        <v>156</v>
      </c>
      <c r="I379" s="26">
        <f t="shared" ref="I379:K381" si="32">I380</f>
        <v>633500</v>
      </c>
      <c r="J379" s="27">
        <f t="shared" si="32"/>
        <v>633500</v>
      </c>
      <c r="K379" s="27">
        <f t="shared" si="32"/>
        <v>633500</v>
      </c>
      <c r="L379" s="22"/>
      <c r="M379" s="22"/>
      <c r="N379" s="8"/>
      <c r="O379" s="28"/>
    </row>
    <row r="380" spans="1:17" ht="30" outlineLevel="4">
      <c r="A380" s="24" t="s">
        <v>727</v>
      </c>
      <c r="B380" s="25" t="s">
        <v>596</v>
      </c>
      <c r="C380" s="24" t="s">
        <v>592</v>
      </c>
      <c r="D380" s="25" t="s">
        <v>29</v>
      </c>
      <c r="E380" s="24" t="s">
        <v>115</v>
      </c>
      <c r="F380" s="25" t="s">
        <v>169</v>
      </c>
      <c r="G380" s="24" t="s">
        <v>597</v>
      </c>
      <c r="H380" s="24" t="s">
        <v>156</v>
      </c>
      <c r="I380" s="26">
        <f t="shared" si="32"/>
        <v>633500</v>
      </c>
      <c r="J380" s="27">
        <f t="shared" si="32"/>
        <v>633500</v>
      </c>
      <c r="K380" s="27">
        <f t="shared" si="32"/>
        <v>633500</v>
      </c>
      <c r="L380" s="22"/>
      <c r="M380" s="22"/>
      <c r="N380" s="8"/>
      <c r="O380" s="28"/>
    </row>
    <row r="381" spans="1:17" ht="60" outlineLevel="5">
      <c r="A381" s="24" t="s">
        <v>728</v>
      </c>
      <c r="B381" s="25" t="s">
        <v>599</v>
      </c>
      <c r="C381" s="24" t="s">
        <v>592</v>
      </c>
      <c r="D381" s="25" t="s">
        <v>29</v>
      </c>
      <c r="E381" s="24" t="s">
        <v>115</v>
      </c>
      <c r="F381" s="25" t="s">
        <v>169</v>
      </c>
      <c r="G381" s="24" t="s">
        <v>600</v>
      </c>
      <c r="H381" s="24" t="s">
        <v>156</v>
      </c>
      <c r="I381" s="26">
        <f t="shared" si="32"/>
        <v>633500</v>
      </c>
      <c r="J381" s="27">
        <f t="shared" si="32"/>
        <v>633500</v>
      </c>
      <c r="K381" s="27">
        <f t="shared" si="32"/>
        <v>633500</v>
      </c>
      <c r="L381" s="22"/>
      <c r="M381" s="22"/>
      <c r="N381" s="8"/>
      <c r="O381" s="28"/>
    </row>
    <row r="382" spans="1:17" ht="150" outlineLevel="6">
      <c r="A382" s="24" t="s">
        <v>729</v>
      </c>
      <c r="B382" s="33" t="s">
        <v>730</v>
      </c>
      <c r="C382" s="24" t="s">
        <v>592</v>
      </c>
      <c r="D382" s="25" t="s">
        <v>29</v>
      </c>
      <c r="E382" s="24" t="s">
        <v>115</v>
      </c>
      <c r="F382" s="25" t="s">
        <v>169</v>
      </c>
      <c r="G382" s="24" t="s">
        <v>731</v>
      </c>
      <c r="H382" s="24" t="s">
        <v>156</v>
      </c>
      <c r="I382" s="26">
        <f>I384+I386</f>
        <v>633500</v>
      </c>
      <c r="J382" s="26">
        <f>J384+J386</f>
        <v>633500</v>
      </c>
      <c r="K382" s="26">
        <f>K384+K386</f>
        <v>633500</v>
      </c>
      <c r="L382" s="22"/>
      <c r="M382" s="22"/>
      <c r="N382" s="8"/>
      <c r="O382" s="28"/>
    </row>
    <row r="383" spans="1:17" ht="45" outlineLevel="6">
      <c r="A383" s="24" t="s">
        <v>732</v>
      </c>
      <c r="B383" s="33" t="s">
        <v>172</v>
      </c>
      <c r="C383" s="24" t="s">
        <v>592</v>
      </c>
      <c r="D383" s="25" t="s">
        <v>29</v>
      </c>
      <c r="E383" s="24" t="s">
        <v>115</v>
      </c>
      <c r="F383" s="25" t="s">
        <v>169</v>
      </c>
      <c r="G383" s="24" t="s">
        <v>731</v>
      </c>
      <c r="H383" s="24" t="s">
        <v>173</v>
      </c>
      <c r="I383" s="26">
        <f>I384</f>
        <v>14290</v>
      </c>
      <c r="J383" s="26">
        <f>J384</f>
        <v>14290</v>
      </c>
      <c r="K383" s="26">
        <f>K384</f>
        <v>14290</v>
      </c>
      <c r="L383" s="22"/>
      <c r="M383" s="22"/>
      <c r="N383" s="8"/>
      <c r="O383" s="28"/>
    </row>
    <row r="384" spans="1:17" ht="45" outlineLevel="7">
      <c r="A384" s="24" t="s">
        <v>733</v>
      </c>
      <c r="B384" s="25" t="s">
        <v>174</v>
      </c>
      <c r="C384" s="24" t="s">
        <v>592</v>
      </c>
      <c r="D384" s="25" t="s">
        <v>29</v>
      </c>
      <c r="E384" s="24" t="s">
        <v>115</v>
      </c>
      <c r="F384" s="25" t="s">
        <v>169</v>
      </c>
      <c r="G384" s="24" t="s">
        <v>731</v>
      </c>
      <c r="H384" s="24" t="s">
        <v>175</v>
      </c>
      <c r="I384" s="26">
        <f>SUM(L384:O384)</f>
        <v>14290</v>
      </c>
      <c r="J384" s="29">
        <v>14290</v>
      </c>
      <c r="K384" s="30">
        <v>14290</v>
      </c>
      <c r="L384" s="22"/>
      <c r="M384" s="22"/>
      <c r="N384" s="8"/>
      <c r="O384" s="31">
        <v>14290</v>
      </c>
    </row>
    <row r="385" spans="1:17" ht="30" outlineLevel="7">
      <c r="A385" s="24" t="s">
        <v>734</v>
      </c>
      <c r="B385" s="25" t="s">
        <v>469</v>
      </c>
      <c r="C385" s="24" t="s">
        <v>592</v>
      </c>
      <c r="D385" s="25" t="s">
        <v>29</v>
      </c>
      <c r="E385" s="24" t="s">
        <v>115</v>
      </c>
      <c r="F385" s="25" t="s">
        <v>169</v>
      </c>
      <c r="G385" s="24" t="s">
        <v>731</v>
      </c>
      <c r="H385" s="24" t="s">
        <v>470</v>
      </c>
      <c r="I385" s="26">
        <f>I386</f>
        <v>619210</v>
      </c>
      <c r="J385" s="26">
        <f>J386</f>
        <v>619210</v>
      </c>
      <c r="K385" s="26">
        <f>K386</f>
        <v>619210</v>
      </c>
      <c r="L385" s="22"/>
      <c r="M385" s="22"/>
      <c r="N385" s="8"/>
      <c r="O385" s="31"/>
    </row>
    <row r="386" spans="1:17" ht="30" outlineLevel="7">
      <c r="A386" s="24" t="s">
        <v>735</v>
      </c>
      <c r="B386" s="25" t="s">
        <v>483</v>
      </c>
      <c r="C386" s="24" t="s">
        <v>592</v>
      </c>
      <c r="D386" s="25" t="s">
        <v>29</v>
      </c>
      <c r="E386" s="24" t="s">
        <v>115</v>
      </c>
      <c r="F386" s="25" t="s">
        <v>169</v>
      </c>
      <c r="G386" s="24" t="s">
        <v>731</v>
      </c>
      <c r="H386" s="24" t="s">
        <v>484</v>
      </c>
      <c r="I386" s="26">
        <f>SUM(L386:O386)</f>
        <v>619210</v>
      </c>
      <c r="J386" s="29">
        <v>619210</v>
      </c>
      <c r="K386" s="30">
        <v>619210</v>
      </c>
      <c r="L386" s="22"/>
      <c r="M386" s="22"/>
      <c r="N386" s="8"/>
      <c r="O386" s="31">
        <v>619210</v>
      </c>
      <c r="P386" s="8">
        <v>633500</v>
      </c>
      <c r="Q386" s="8">
        <v>633500</v>
      </c>
    </row>
    <row r="387" spans="1:17" ht="30">
      <c r="A387" s="24" t="s">
        <v>736</v>
      </c>
      <c r="B387" s="25" t="s">
        <v>737</v>
      </c>
      <c r="C387" s="24" t="s">
        <v>738</v>
      </c>
      <c r="D387" s="25" t="s">
        <v>156</v>
      </c>
      <c r="E387" s="24" t="s">
        <v>156</v>
      </c>
      <c r="F387" s="25" t="s">
        <v>156</v>
      </c>
      <c r="G387" s="24" t="s">
        <v>156</v>
      </c>
      <c r="H387" s="24" t="s">
        <v>156</v>
      </c>
      <c r="I387" s="26">
        <f>I388+I406+I413+I420</f>
        <v>36121500</v>
      </c>
      <c r="J387" s="26">
        <f>J388+J406+J413+J420</f>
        <v>34331900</v>
      </c>
      <c r="K387" s="26">
        <f>K388+K406+K413+K420</f>
        <v>32844200</v>
      </c>
      <c r="L387" s="22">
        <f t="shared" ref="L387:Q387" si="33">SUM(L388:L438)</f>
        <v>25772500</v>
      </c>
      <c r="M387" s="22">
        <f t="shared" si="33"/>
        <v>0</v>
      </c>
      <c r="N387" s="22">
        <f t="shared" si="33"/>
        <v>0</v>
      </c>
      <c r="O387" s="23">
        <f t="shared" si="33"/>
        <v>10349000</v>
      </c>
      <c r="P387" s="23">
        <f t="shared" si="33"/>
        <v>8592400</v>
      </c>
      <c r="Q387" s="23">
        <f t="shared" si="33"/>
        <v>7071700</v>
      </c>
    </row>
    <row r="388" spans="1:17" ht="15" outlineLevel="1">
      <c r="A388" s="24" t="s">
        <v>739</v>
      </c>
      <c r="B388" s="25" t="s">
        <v>5</v>
      </c>
      <c r="C388" s="24" t="s">
        <v>738</v>
      </c>
      <c r="D388" s="25" t="s">
        <v>157</v>
      </c>
      <c r="E388" s="24" t="s">
        <v>156</v>
      </c>
      <c r="F388" s="25" t="s">
        <v>156</v>
      </c>
      <c r="G388" s="24" t="s">
        <v>156</v>
      </c>
      <c r="H388" s="24" t="s">
        <v>156</v>
      </c>
      <c r="I388" s="26">
        <f>I389+I400</f>
        <v>5785600</v>
      </c>
      <c r="J388" s="27">
        <f>J389+J400</f>
        <v>5785600</v>
      </c>
      <c r="K388" s="27">
        <f>K389+K400</f>
        <v>5785600</v>
      </c>
      <c r="L388" s="22"/>
      <c r="M388" s="22"/>
      <c r="N388" s="8"/>
      <c r="O388" s="28"/>
    </row>
    <row r="389" spans="1:17" ht="60" outlineLevel="2">
      <c r="A389" s="24" t="s">
        <v>740</v>
      </c>
      <c r="B389" s="25" t="s">
        <v>18</v>
      </c>
      <c r="C389" s="24" t="s">
        <v>738</v>
      </c>
      <c r="D389" s="25" t="s">
        <v>157</v>
      </c>
      <c r="E389" s="24" t="s">
        <v>19</v>
      </c>
      <c r="F389" s="25" t="s">
        <v>578</v>
      </c>
      <c r="G389" s="24" t="s">
        <v>156</v>
      </c>
      <c r="H389" s="24" t="s">
        <v>156</v>
      </c>
      <c r="I389" s="26">
        <f t="shared" ref="I389:K390" si="34">I390</f>
        <v>5733000</v>
      </c>
      <c r="J389" s="27">
        <f t="shared" si="34"/>
        <v>5733000</v>
      </c>
      <c r="K389" s="27">
        <f t="shared" si="34"/>
        <v>5733000</v>
      </c>
      <c r="L389" s="22"/>
      <c r="M389" s="22"/>
      <c r="N389" s="8"/>
      <c r="O389" s="28"/>
    </row>
    <row r="390" spans="1:17" ht="30" outlineLevel="4">
      <c r="A390" s="24" t="s">
        <v>741</v>
      </c>
      <c r="B390" s="25" t="s">
        <v>196</v>
      </c>
      <c r="C390" s="24" t="s">
        <v>738</v>
      </c>
      <c r="D390" s="25" t="s">
        <v>157</v>
      </c>
      <c r="E390" s="24" t="s">
        <v>19</v>
      </c>
      <c r="F390" s="25" t="s">
        <v>578</v>
      </c>
      <c r="G390" s="24" t="s">
        <v>197</v>
      </c>
      <c r="H390" s="24" t="s">
        <v>156</v>
      </c>
      <c r="I390" s="26">
        <f t="shared" si="34"/>
        <v>5733000</v>
      </c>
      <c r="J390" s="27">
        <f t="shared" si="34"/>
        <v>5733000</v>
      </c>
      <c r="K390" s="27">
        <f t="shared" si="34"/>
        <v>5733000</v>
      </c>
      <c r="L390" s="22"/>
      <c r="M390" s="22"/>
      <c r="N390" s="8"/>
      <c r="O390" s="28"/>
    </row>
    <row r="391" spans="1:17" ht="75" outlineLevel="5">
      <c r="A391" s="24" t="s">
        <v>742</v>
      </c>
      <c r="B391" s="25" t="s">
        <v>743</v>
      </c>
      <c r="C391" s="24" t="s">
        <v>738</v>
      </c>
      <c r="D391" s="25" t="s">
        <v>157</v>
      </c>
      <c r="E391" s="24" t="s">
        <v>19</v>
      </c>
      <c r="F391" s="25" t="s">
        <v>578</v>
      </c>
      <c r="G391" s="24" t="s">
        <v>744</v>
      </c>
      <c r="H391" s="24" t="s">
        <v>156</v>
      </c>
      <c r="I391" s="26">
        <f>I392+I397</f>
        <v>5733000</v>
      </c>
      <c r="J391" s="27">
        <f>J392+J397</f>
        <v>5733000</v>
      </c>
      <c r="K391" s="27">
        <f>K392+K397</f>
        <v>5733000</v>
      </c>
      <c r="L391" s="22"/>
      <c r="M391" s="22"/>
      <c r="N391" s="8"/>
      <c r="O391" s="28"/>
    </row>
    <row r="392" spans="1:17" ht="105" outlineLevel="6">
      <c r="A392" s="24" t="s">
        <v>745</v>
      </c>
      <c r="B392" s="33" t="s">
        <v>746</v>
      </c>
      <c r="C392" s="24" t="s">
        <v>738</v>
      </c>
      <c r="D392" s="25" t="s">
        <v>157</v>
      </c>
      <c r="E392" s="24" t="s">
        <v>19</v>
      </c>
      <c r="F392" s="25" t="s">
        <v>578</v>
      </c>
      <c r="G392" s="24" t="s">
        <v>747</v>
      </c>
      <c r="H392" s="24" t="s">
        <v>156</v>
      </c>
      <c r="I392" s="26">
        <f>I394+I396</f>
        <v>5323000</v>
      </c>
      <c r="J392" s="26">
        <f>J394+J396</f>
        <v>5323000</v>
      </c>
      <c r="K392" s="26">
        <f>K394+K396</f>
        <v>5323000</v>
      </c>
      <c r="L392" s="22"/>
      <c r="M392" s="22"/>
      <c r="N392" s="8"/>
      <c r="O392" s="28"/>
    </row>
    <row r="393" spans="1:17" ht="90" outlineLevel="6">
      <c r="A393" s="24" t="s">
        <v>748</v>
      </c>
      <c r="B393" s="33" t="s">
        <v>165</v>
      </c>
      <c r="C393" s="24" t="s">
        <v>738</v>
      </c>
      <c r="D393" s="25" t="s">
        <v>157</v>
      </c>
      <c r="E393" s="24" t="s">
        <v>19</v>
      </c>
      <c r="F393" s="25" t="s">
        <v>578</v>
      </c>
      <c r="G393" s="24" t="s">
        <v>747</v>
      </c>
      <c r="H393" s="24" t="s">
        <v>166</v>
      </c>
      <c r="I393" s="26">
        <f>I394</f>
        <v>4968000</v>
      </c>
      <c r="J393" s="26">
        <f>J394</f>
        <v>4968000</v>
      </c>
      <c r="K393" s="26">
        <f>K394</f>
        <v>4968000</v>
      </c>
      <c r="L393" s="22"/>
      <c r="M393" s="22"/>
      <c r="N393" s="8"/>
      <c r="O393" s="28"/>
    </row>
    <row r="394" spans="1:17" ht="30" outlineLevel="7">
      <c r="A394" s="24" t="s">
        <v>749</v>
      </c>
      <c r="B394" s="25" t="s">
        <v>167</v>
      </c>
      <c r="C394" s="24" t="s">
        <v>738</v>
      </c>
      <c r="D394" s="25" t="s">
        <v>157</v>
      </c>
      <c r="E394" s="24" t="s">
        <v>19</v>
      </c>
      <c r="F394" s="25" t="s">
        <v>578</v>
      </c>
      <c r="G394" s="24" t="s">
        <v>747</v>
      </c>
      <c r="H394" s="24" t="s">
        <v>168</v>
      </c>
      <c r="I394" s="26">
        <f>SUM(L394:O394)</f>
        <v>4968000</v>
      </c>
      <c r="J394" s="29">
        <v>4968000</v>
      </c>
      <c r="K394" s="30">
        <v>4968000</v>
      </c>
      <c r="L394" s="22">
        <v>4968000</v>
      </c>
      <c r="M394" s="22"/>
      <c r="N394" s="8"/>
      <c r="O394" s="31"/>
    </row>
    <row r="395" spans="1:17" ht="45" outlineLevel="7">
      <c r="A395" s="24" t="s">
        <v>750</v>
      </c>
      <c r="B395" s="25" t="s">
        <v>172</v>
      </c>
      <c r="C395" s="24" t="s">
        <v>738</v>
      </c>
      <c r="D395" s="25" t="s">
        <v>157</v>
      </c>
      <c r="E395" s="24" t="s">
        <v>19</v>
      </c>
      <c r="F395" s="25" t="s">
        <v>578</v>
      </c>
      <c r="G395" s="24" t="s">
        <v>747</v>
      </c>
      <c r="H395" s="24" t="s">
        <v>173</v>
      </c>
      <c r="I395" s="26">
        <f>I396</f>
        <v>355000</v>
      </c>
      <c r="J395" s="26">
        <f>J396</f>
        <v>355000</v>
      </c>
      <c r="K395" s="26">
        <f>K396</f>
        <v>355000</v>
      </c>
      <c r="L395" s="22"/>
      <c r="M395" s="22"/>
      <c r="N395" s="8"/>
      <c r="O395" s="31"/>
    </row>
    <row r="396" spans="1:17" ht="45" outlineLevel="7">
      <c r="A396" s="24" t="s">
        <v>751</v>
      </c>
      <c r="B396" s="25" t="s">
        <v>174</v>
      </c>
      <c r="C396" s="24" t="s">
        <v>738</v>
      </c>
      <c r="D396" s="25" t="s">
        <v>157</v>
      </c>
      <c r="E396" s="24" t="s">
        <v>19</v>
      </c>
      <c r="F396" s="25" t="s">
        <v>578</v>
      </c>
      <c r="G396" s="24" t="s">
        <v>747</v>
      </c>
      <c r="H396" s="24" t="s">
        <v>175</v>
      </c>
      <c r="I396" s="26">
        <f>SUM(L396:O396)</f>
        <v>355000</v>
      </c>
      <c r="J396" s="29">
        <v>355000</v>
      </c>
      <c r="K396" s="30">
        <v>355000</v>
      </c>
      <c r="L396" s="22">
        <v>355000</v>
      </c>
      <c r="M396" s="22"/>
      <c r="N396" s="8"/>
      <c r="O396" s="31"/>
    </row>
    <row r="397" spans="1:17" ht="135" outlineLevel="6">
      <c r="A397" s="24" t="s">
        <v>752</v>
      </c>
      <c r="B397" s="33" t="s">
        <v>753</v>
      </c>
      <c r="C397" s="24" t="s">
        <v>738</v>
      </c>
      <c r="D397" s="25" t="s">
        <v>157</v>
      </c>
      <c r="E397" s="24" t="s">
        <v>19</v>
      </c>
      <c r="F397" s="25" t="s">
        <v>578</v>
      </c>
      <c r="G397" s="24" t="s">
        <v>754</v>
      </c>
      <c r="H397" s="24" t="s">
        <v>156</v>
      </c>
      <c r="I397" s="26">
        <f>I399</f>
        <v>410000</v>
      </c>
      <c r="J397" s="27">
        <f>J399</f>
        <v>410000</v>
      </c>
      <c r="K397" s="27">
        <f>K399</f>
        <v>410000</v>
      </c>
      <c r="L397" s="22"/>
      <c r="M397" s="22"/>
      <c r="N397" s="8"/>
      <c r="O397" s="28"/>
    </row>
    <row r="398" spans="1:17" ht="90" outlineLevel="6">
      <c r="A398" s="24" t="s">
        <v>755</v>
      </c>
      <c r="B398" s="33" t="s">
        <v>165</v>
      </c>
      <c r="C398" s="24" t="s">
        <v>738</v>
      </c>
      <c r="D398" s="25" t="s">
        <v>157</v>
      </c>
      <c r="E398" s="24" t="s">
        <v>19</v>
      </c>
      <c r="F398" s="25" t="s">
        <v>578</v>
      </c>
      <c r="G398" s="24" t="s">
        <v>754</v>
      </c>
      <c r="H398" s="24" t="s">
        <v>166</v>
      </c>
      <c r="I398" s="26">
        <f>I399</f>
        <v>410000</v>
      </c>
      <c r="J398" s="26">
        <f>J399</f>
        <v>410000</v>
      </c>
      <c r="K398" s="26">
        <f>K399</f>
        <v>410000</v>
      </c>
      <c r="L398" s="22"/>
      <c r="M398" s="22"/>
      <c r="N398" s="8"/>
      <c r="O398" s="28"/>
    </row>
    <row r="399" spans="1:17" ht="30" outlineLevel="7">
      <c r="A399" s="24" t="s">
        <v>756</v>
      </c>
      <c r="B399" s="25" t="s">
        <v>167</v>
      </c>
      <c r="C399" s="24" t="s">
        <v>738</v>
      </c>
      <c r="D399" s="25" t="s">
        <v>157</v>
      </c>
      <c r="E399" s="24" t="s">
        <v>19</v>
      </c>
      <c r="F399" s="25" t="s">
        <v>578</v>
      </c>
      <c r="G399" s="24" t="s">
        <v>754</v>
      </c>
      <c r="H399" s="24" t="s">
        <v>168</v>
      </c>
      <c r="I399" s="26">
        <f>SUM(L399:O399)</f>
        <v>410000</v>
      </c>
      <c r="J399" s="29">
        <v>410000</v>
      </c>
      <c r="K399" s="30">
        <v>410000</v>
      </c>
      <c r="L399" s="22">
        <v>410000</v>
      </c>
      <c r="M399" s="22"/>
      <c r="N399" s="8"/>
      <c r="O399" s="31"/>
    </row>
    <row r="400" spans="1:17" ht="15" outlineLevel="2">
      <c r="A400" s="24" t="s">
        <v>757</v>
      </c>
      <c r="B400" s="25" t="s">
        <v>24</v>
      </c>
      <c r="C400" s="24" t="s">
        <v>738</v>
      </c>
      <c r="D400" s="25" t="s">
        <v>157</v>
      </c>
      <c r="E400" s="24" t="s">
        <v>25</v>
      </c>
      <c r="F400" s="25" t="s">
        <v>41</v>
      </c>
      <c r="G400" s="24" t="s">
        <v>156</v>
      </c>
      <c r="H400" s="24" t="s">
        <v>156</v>
      </c>
      <c r="I400" s="26">
        <f>I401</f>
        <v>52600</v>
      </c>
      <c r="J400" s="27">
        <f t="shared" ref="J400:K402" si="35">J401</f>
        <v>52600</v>
      </c>
      <c r="K400" s="27">
        <f t="shared" si="35"/>
        <v>52600</v>
      </c>
      <c r="L400" s="22"/>
      <c r="M400" s="22"/>
      <c r="N400" s="8"/>
      <c r="O400" s="28"/>
    </row>
    <row r="401" spans="1:17" ht="45" outlineLevel="4">
      <c r="A401" s="24" t="s">
        <v>758</v>
      </c>
      <c r="B401" s="25" t="s">
        <v>759</v>
      </c>
      <c r="C401" s="24" t="s">
        <v>738</v>
      </c>
      <c r="D401" s="25" t="s">
        <v>157</v>
      </c>
      <c r="E401" s="24" t="s">
        <v>25</v>
      </c>
      <c r="F401" s="25" t="s">
        <v>41</v>
      </c>
      <c r="G401" s="24" t="s">
        <v>760</v>
      </c>
      <c r="H401" s="24" t="s">
        <v>156</v>
      </c>
      <c r="I401" s="26">
        <f>I402</f>
        <v>52600</v>
      </c>
      <c r="J401" s="27">
        <f t="shared" si="35"/>
        <v>52600</v>
      </c>
      <c r="K401" s="27">
        <f t="shared" si="35"/>
        <v>52600</v>
      </c>
      <c r="L401" s="22"/>
      <c r="M401" s="22"/>
      <c r="N401" s="8"/>
      <c r="O401" s="28"/>
    </row>
    <row r="402" spans="1:17" ht="30" outlineLevel="5">
      <c r="A402" s="24" t="s">
        <v>761</v>
      </c>
      <c r="B402" s="25" t="s">
        <v>762</v>
      </c>
      <c r="C402" s="24" t="s">
        <v>738</v>
      </c>
      <c r="D402" s="25" t="s">
        <v>157</v>
      </c>
      <c r="E402" s="24" t="s">
        <v>25</v>
      </c>
      <c r="F402" s="25" t="s">
        <v>41</v>
      </c>
      <c r="G402" s="24" t="s">
        <v>763</v>
      </c>
      <c r="H402" s="24" t="s">
        <v>156</v>
      </c>
      <c r="I402" s="26">
        <f>I403</f>
        <v>52600</v>
      </c>
      <c r="J402" s="27">
        <f t="shared" si="35"/>
        <v>52600</v>
      </c>
      <c r="K402" s="27">
        <f t="shared" si="35"/>
        <v>52600</v>
      </c>
      <c r="L402" s="22"/>
      <c r="M402" s="22"/>
      <c r="N402" s="8"/>
      <c r="O402" s="28"/>
    </row>
    <row r="403" spans="1:17" ht="105" outlineLevel="6">
      <c r="A403" s="24" t="s">
        <v>764</v>
      </c>
      <c r="B403" s="33" t="s">
        <v>765</v>
      </c>
      <c r="C403" s="24" t="s">
        <v>738</v>
      </c>
      <c r="D403" s="25" t="s">
        <v>157</v>
      </c>
      <c r="E403" s="24" t="s">
        <v>25</v>
      </c>
      <c r="F403" s="25" t="s">
        <v>41</v>
      </c>
      <c r="G403" s="24" t="s">
        <v>766</v>
      </c>
      <c r="H403" s="24" t="s">
        <v>156</v>
      </c>
      <c r="I403" s="26">
        <f>I405</f>
        <v>52600</v>
      </c>
      <c r="J403" s="27">
        <f>J405</f>
        <v>52600</v>
      </c>
      <c r="K403" s="27">
        <f>K405</f>
        <v>52600</v>
      </c>
      <c r="L403" s="22"/>
      <c r="M403" s="22"/>
      <c r="N403" s="8"/>
      <c r="O403" s="28"/>
    </row>
    <row r="404" spans="1:17" ht="15" outlineLevel="6">
      <c r="A404" s="24" t="s">
        <v>767</v>
      </c>
      <c r="B404" s="33" t="s">
        <v>768</v>
      </c>
      <c r="C404" s="24" t="s">
        <v>738</v>
      </c>
      <c r="D404" s="25" t="s">
        <v>157</v>
      </c>
      <c r="E404" s="24" t="s">
        <v>25</v>
      </c>
      <c r="F404" s="25" t="s">
        <v>41</v>
      </c>
      <c r="G404" s="24" t="s">
        <v>766</v>
      </c>
      <c r="H404" s="24" t="s">
        <v>769</v>
      </c>
      <c r="I404" s="26">
        <f>I405</f>
        <v>52600</v>
      </c>
      <c r="J404" s="26">
        <f>J405</f>
        <v>52600</v>
      </c>
      <c r="K404" s="26">
        <f>K405</f>
        <v>52600</v>
      </c>
      <c r="L404" s="22"/>
      <c r="M404" s="22"/>
      <c r="N404" s="8"/>
      <c r="O404" s="28"/>
    </row>
    <row r="405" spans="1:17" ht="15" outlineLevel="7">
      <c r="A405" s="24" t="s">
        <v>770</v>
      </c>
      <c r="B405" s="25" t="s">
        <v>771</v>
      </c>
      <c r="C405" s="24" t="s">
        <v>738</v>
      </c>
      <c r="D405" s="25" t="s">
        <v>157</v>
      </c>
      <c r="E405" s="24" t="s">
        <v>25</v>
      </c>
      <c r="F405" s="25" t="s">
        <v>41</v>
      </c>
      <c r="G405" s="24" t="s">
        <v>766</v>
      </c>
      <c r="H405" s="24" t="s">
        <v>772</v>
      </c>
      <c r="I405" s="26">
        <f>SUM(L405:O405)</f>
        <v>52600</v>
      </c>
      <c r="J405" s="29">
        <v>52600</v>
      </c>
      <c r="K405" s="30">
        <v>52600</v>
      </c>
      <c r="L405" s="22"/>
      <c r="M405" s="22"/>
      <c r="N405" s="8"/>
      <c r="O405" s="31">
        <v>52600</v>
      </c>
      <c r="P405" s="8">
        <v>52600</v>
      </c>
      <c r="Q405" s="8">
        <v>52600</v>
      </c>
    </row>
    <row r="406" spans="1:17" ht="15" outlineLevel="1">
      <c r="A406" s="24" t="s">
        <v>773</v>
      </c>
      <c r="B406" s="25" t="s">
        <v>27</v>
      </c>
      <c r="C406" s="24" t="s">
        <v>738</v>
      </c>
      <c r="D406" s="25" t="s">
        <v>158</v>
      </c>
      <c r="E406" s="24" t="s">
        <v>156</v>
      </c>
      <c r="F406" s="25" t="s">
        <v>156</v>
      </c>
      <c r="G406" s="24" t="s">
        <v>156</v>
      </c>
      <c r="H406" s="24" t="s">
        <v>156</v>
      </c>
      <c r="I406" s="26">
        <f>I407</f>
        <v>1602500</v>
      </c>
      <c r="J406" s="27">
        <f t="shared" ref="J406:K409" si="36">J407</f>
        <v>1487700</v>
      </c>
      <c r="K406" s="27">
        <f t="shared" si="36"/>
        <v>0</v>
      </c>
      <c r="L406" s="22"/>
      <c r="M406" s="22"/>
      <c r="N406" s="8"/>
      <c r="O406" s="28"/>
    </row>
    <row r="407" spans="1:17" ht="15" outlineLevel="2">
      <c r="A407" s="24" t="s">
        <v>774</v>
      </c>
      <c r="B407" s="25" t="s">
        <v>30</v>
      </c>
      <c r="C407" s="24" t="s">
        <v>738</v>
      </c>
      <c r="D407" s="25" t="s">
        <v>158</v>
      </c>
      <c r="E407" s="24" t="s">
        <v>31</v>
      </c>
      <c r="F407" s="25" t="s">
        <v>243</v>
      </c>
      <c r="G407" s="24" t="s">
        <v>156</v>
      </c>
      <c r="H407" s="24" t="s">
        <v>156</v>
      </c>
      <c r="I407" s="26">
        <f>I408</f>
        <v>1602500</v>
      </c>
      <c r="J407" s="27">
        <f t="shared" si="36"/>
        <v>1487700</v>
      </c>
      <c r="K407" s="27">
        <f t="shared" si="36"/>
        <v>0</v>
      </c>
      <c r="L407" s="22"/>
      <c r="M407" s="22"/>
      <c r="N407" s="8"/>
      <c r="O407" s="28"/>
    </row>
    <row r="408" spans="1:17" ht="45" outlineLevel="4">
      <c r="A408" s="24" t="s">
        <v>775</v>
      </c>
      <c r="B408" s="25" t="s">
        <v>759</v>
      </c>
      <c r="C408" s="24" t="s">
        <v>738</v>
      </c>
      <c r="D408" s="25" t="s">
        <v>158</v>
      </c>
      <c r="E408" s="24" t="s">
        <v>31</v>
      </c>
      <c r="F408" s="25" t="s">
        <v>243</v>
      </c>
      <c r="G408" s="24" t="s">
        <v>760</v>
      </c>
      <c r="H408" s="24" t="s">
        <v>156</v>
      </c>
      <c r="I408" s="26">
        <f>I409</f>
        <v>1602500</v>
      </c>
      <c r="J408" s="27">
        <f t="shared" si="36"/>
        <v>1487700</v>
      </c>
      <c r="K408" s="27">
        <f t="shared" si="36"/>
        <v>0</v>
      </c>
      <c r="L408" s="22"/>
      <c r="M408" s="22"/>
      <c r="N408" s="8"/>
      <c r="O408" s="28"/>
    </row>
    <row r="409" spans="1:17" ht="30" outlineLevel="5">
      <c r="A409" s="24" t="s">
        <v>776</v>
      </c>
      <c r="B409" s="25" t="s">
        <v>762</v>
      </c>
      <c r="C409" s="24" t="s">
        <v>738</v>
      </c>
      <c r="D409" s="25" t="s">
        <v>158</v>
      </c>
      <c r="E409" s="24" t="s">
        <v>31</v>
      </c>
      <c r="F409" s="25" t="s">
        <v>243</v>
      </c>
      <c r="G409" s="24" t="s">
        <v>763</v>
      </c>
      <c r="H409" s="24" t="s">
        <v>156</v>
      </c>
      <c r="I409" s="26">
        <f>I410</f>
        <v>1602500</v>
      </c>
      <c r="J409" s="27">
        <f t="shared" si="36"/>
        <v>1487700</v>
      </c>
      <c r="K409" s="27">
        <f t="shared" si="36"/>
        <v>0</v>
      </c>
      <c r="L409" s="22"/>
      <c r="M409" s="22"/>
      <c r="N409" s="8"/>
      <c r="O409" s="28"/>
    </row>
    <row r="410" spans="1:17" ht="75" outlineLevel="6">
      <c r="A410" s="24" t="s">
        <v>777</v>
      </c>
      <c r="B410" s="25" t="s">
        <v>778</v>
      </c>
      <c r="C410" s="24" t="s">
        <v>738</v>
      </c>
      <c r="D410" s="25" t="s">
        <v>158</v>
      </c>
      <c r="E410" s="24" t="s">
        <v>31</v>
      </c>
      <c r="F410" s="25" t="s">
        <v>243</v>
      </c>
      <c r="G410" s="24" t="s">
        <v>779</v>
      </c>
      <c r="H410" s="24" t="s">
        <v>156</v>
      </c>
      <c r="I410" s="26">
        <f>I412</f>
        <v>1602500</v>
      </c>
      <c r="J410" s="27">
        <f>J412</f>
        <v>1487700</v>
      </c>
      <c r="K410" s="27">
        <f>K412</f>
        <v>0</v>
      </c>
      <c r="L410" s="22"/>
      <c r="M410" s="22"/>
      <c r="N410" s="8"/>
      <c r="O410" s="28"/>
    </row>
    <row r="411" spans="1:17" ht="15" outlineLevel="6">
      <c r="A411" s="24" t="s">
        <v>780</v>
      </c>
      <c r="B411" s="25" t="s">
        <v>768</v>
      </c>
      <c r="C411" s="24" t="s">
        <v>738</v>
      </c>
      <c r="D411" s="25" t="s">
        <v>158</v>
      </c>
      <c r="E411" s="24" t="s">
        <v>31</v>
      </c>
      <c r="F411" s="25" t="s">
        <v>243</v>
      </c>
      <c r="G411" s="24" t="s">
        <v>779</v>
      </c>
      <c r="H411" s="24" t="s">
        <v>769</v>
      </c>
      <c r="I411" s="26">
        <f>I412</f>
        <v>1602500</v>
      </c>
      <c r="J411" s="26">
        <f>J412</f>
        <v>1487700</v>
      </c>
      <c r="K411" s="26">
        <f>K412</f>
        <v>0</v>
      </c>
      <c r="L411" s="22"/>
      <c r="M411" s="22"/>
      <c r="N411" s="8"/>
      <c r="O411" s="28"/>
    </row>
    <row r="412" spans="1:17" ht="15" outlineLevel="7">
      <c r="A412" s="24" t="s">
        <v>781</v>
      </c>
      <c r="B412" s="25" t="s">
        <v>782</v>
      </c>
      <c r="C412" s="24" t="s">
        <v>738</v>
      </c>
      <c r="D412" s="25" t="s">
        <v>158</v>
      </c>
      <c r="E412" s="24" t="s">
        <v>31</v>
      </c>
      <c r="F412" s="25" t="s">
        <v>243</v>
      </c>
      <c r="G412" s="24" t="s">
        <v>779</v>
      </c>
      <c r="H412" s="24" t="s">
        <v>783</v>
      </c>
      <c r="I412" s="26">
        <f>SUM(L412:O412)</f>
        <v>1602500</v>
      </c>
      <c r="J412" s="29">
        <v>1487700</v>
      </c>
      <c r="K412" s="30">
        <v>0</v>
      </c>
      <c r="L412" s="22"/>
      <c r="M412" s="22"/>
      <c r="N412" s="8"/>
      <c r="O412" s="31">
        <v>1602500</v>
      </c>
      <c r="P412" s="8">
        <v>1520700</v>
      </c>
      <c r="Q412" s="8">
        <v>0</v>
      </c>
    </row>
    <row r="413" spans="1:17" ht="30" outlineLevel="1">
      <c r="A413" s="24" t="s">
        <v>784</v>
      </c>
      <c r="B413" s="25" t="s">
        <v>58</v>
      </c>
      <c r="C413" s="24" t="s">
        <v>738</v>
      </c>
      <c r="D413" s="25" t="s">
        <v>257</v>
      </c>
      <c r="E413" s="24" t="s">
        <v>156</v>
      </c>
      <c r="F413" s="25" t="s">
        <v>156</v>
      </c>
      <c r="G413" s="24" t="s">
        <v>156</v>
      </c>
      <c r="H413" s="24" t="s">
        <v>156</v>
      </c>
      <c r="I413" s="26">
        <f t="shared" ref="I413:K416" si="37">I414</f>
        <v>320000</v>
      </c>
      <c r="J413" s="27">
        <f t="shared" si="37"/>
        <v>320000</v>
      </c>
      <c r="K413" s="27">
        <f t="shared" si="37"/>
        <v>320000</v>
      </c>
      <c r="L413" s="22"/>
      <c r="M413" s="22"/>
      <c r="N413" s="8"/>
      <c r="O413" s="28"/>
    </row>
    <row r="414" spans="1:17" ht="15" outlineLevel="2">
      <c r="A414" s="24" t="s">
        <v>785</v>
      </c>
      <c r="B414" s="25" t="s">
        <v>65</v>
      </c>
      <c r="C414" s="24" t="s">
        <v>738</v>
      </c>
      <c r="D414" s="25" t="s">
        <v>257</v>
      </c>
      <c r="E414" s="24" t="s">
        <v>66</v>
      </c>
      <c r="F414" s="25" t="s">
        <v>243</v>
      </c>
      <c r="G414" s="24" t="s">
        <v>156</v>
      </c>
      <c r="H414" s="24" t="s">
        <v>156</v>
      </c>
      <c r="I414" s="26">
        <f t="shared" si="37"/>
        <v>320000</v>
      </c>
      <c r="J414" s="27">
        <f t="shared" si="37"/>
        <v>320000</v>
      </c>
      <c r="K414" s="27">
        <f t="shared" si="37"/>
        <v>320000</v>
      </c>
      <c r="L414" s="22"/>
      <c r="M414" s="22"/>
      <c r="N414" s="8"/>
      <c r="O414" s="28"/>
    </row>
    <row r="415" spans="1:17" ht="45" outlineLevel="4">
      <c r="A415" s="24" t="s">
        <v>786</v>
      </c>
      <c r="B415" s="25" t="s">
        <v>759</v>
      </c>
      <c r="C415" s="24" t="s">
        <v>738</v>
      </c>
      <c r="D415" s="25" t="s">
        <v>257</v>
      </c>
      <c r="E415" s="24" t="s">
        <v>66</v>
      </c>
      <c r="F415" s="25" t="s">
        <v>243</v>
      </c>
      <c r="G415" s="24" t="s">
        <v>760</v>
      </c>
      <c r="H415" s="24" t="s">
        <v>156</v>
      </c>
      <c r="I415" s="26">
        <f t="shared" si="37"/>
        <v>320000</v>
      </c>
      <c r="J415" s="27">
        <f t="shared" si="37"/>
        <v>320000</v>
      </c>
      <c r="K415" s="27">
        <f t="shared" si="37"/>
        <v>320000</v>
      </c>
      <c r="L415" s="22"/>
      <c r="M415" s="22"/>
      <c r="N415" s="8"/>
      <c r="O415" s="28"/>
    </row>
    <row r="416" spans="1:17" ht="30" outlineLevel="5">
      <c r="A416" s="24" t="s">
        <v>787</v>
      </c>
      <c r="B416" s="25" t="s">
        <v>762</v>
      </c>
      <c r="C416" s="24" t="s">
        <v>738</v>
      </c>
      <c r="D416" s="25" t="s">
        <v>257</v>
      </c>
      <c r="E416" s="24" t="s">
        <v>66</v>
      </c>
      <c r="F416" s="25" t="s">
        <v>243</v>
      </c>
      <c r="G416" s="24" t="s">
        <v>763</v>
      </c>
      <c r="H416" s="24" t="s">
        <v>156</v>
      </c>
      <c r="I416" s="26">
        <f t="shared" si="37"/>
        <v>320000</v>
      </c>
      <c r="J416" s="27">
        <f t="shared" si="37"/>
        <v>320000</v>
      </c>
      <c r="K416" s="27">
        <f t="shared" si="37"/>
        <v>320000</v>
      </c>
      <c r="L416" s="22"/>
      <c r="M416" s="22"/>
      <c r="N416" s="8"/>
      <c r="O416" s="28"/>
    </row>
    <row r="417" spans="1:17" ht="90" outlineLevel="6">
      <c r="A417" s="24" t="s">
        <v>788</v>
      </c>
      <c r="B417" s="25" t="s">
        <v>789</v>
      </c>
      <c r="C417" s="24" t="s">
        <v>738</v>
      </c>
      <c r="D417" s="25" t="s">
        <v>257</v>
      </c>
      <c r="E417" s="24" t="s">
        <v>66</v>
      </c>
      <c r="F417" s="25" t="s">
        <v>243</v>
      </c>
      <c r="G417" s="24" t="s">
        <v>790</v>
      </c>
      <c r="H417" s="24" t="s">
        <v>156</v>
      </c>
      <c r="I417" s="26">
        <f>I419</f>
        <v>320000</v>
      </c>
      <c r="J417" s="27">
        <f>J419</f>
        <v>320000</v>
      </c>
      <c r="K417" s="27">
        <f>K419</f>
        <v>320000</v>
      </c>
      <c r="L417" s="22"/>
      <c r="M417" s="22"/>
      <c r="N417" s="8"/>
      <c r="O417" s="28"/>
    </row>
    <row r="418" spans="1:17" ht="15" outlineLevel="6">
      <c r="A418" s="24" t="s">
        <v>791</v>
      </c>
      <c r="B418" s="25" t="s">
        <v>768</v>
      </c>
      <c r="C418" s="24" t="s">
        <v>738</v>
      </c>
      <c r="D418" s="25" t="s">
        <v>257</v>
      </c>
      <c r="E418" s="24" t="s">
        <v>66</v>
      </c>
      <c r="F418" s="25" t="s">
        <v>243</v>
      </c>
      <c r="G418" s="24" t="s">
        <v>790</v>
      </c>
      <c r="H418" s="24" t="s">
        <v>769</v>
      </c>
      <c r="I418" s="26">
        <f>I419</f>
        <v>320000</v>
      </c>
      <c r="J418" s="26">
        <f>J419</f>
        <v>320000</v>
      </c>
      <c r="K418" s="26">
        <f>K419</f>
        <v>320000</v>
      </c>
      <c r="L418" s="22"/>
      <c r="M418" s="22"/>
      <c r="N418" s="8"/>
      <c r="O418" s="28"/>
    </row>
    <row r="419" spans="1:17" ht="15" outlineLevel="7">
      <c r="A419" s="24" t="s">
        <v>792</v>
      </c>
      <c r="B419" s="25" t="s">
        <v>771</v>
      </c>
      <c r="C419" s="24" t="s">
        <v>738</v>
      </c>
      <c r="D419" s="25" t="s">
        <v>257</v>
      </c>
      <c r="E419" s="24" t="s">
        <v>66</v>
      </c>
      <c r="F419" s="25" t="s">
        <v>243</v>
      </c>
      <c r="G419" s="24" t="s">
        <v>790</v>
      </c>
      <c r="H419" s="24" t="s">
        <v>772</v>
      </c>
      <c r="I419" s="26">
        <f>SUM(L419:O419)</f>
        <v>320000</v>
      </c>
      <c r="J419" s="29">
        <v>320000</v>
      </c>
      <c r="K419" s="30">
        <v>320000</v>
      </c>
      <c r="L419" s="22"/>
      <c r="M419" s="22"/>
      <c r="N419" s="8"/>
      <c r="O419" s="31">
        <v>320000</v>
      </c>
      <c r="P419" s="8">
        <v>320000</v>
      </c>
      <c r="Q419" s="8">
        <v>320000</v>
      </c>
    </row>
    <row r="420" spans="1:17" ht="75" outlineLevel="1">
      <c r="A420" s="24" t="s">
        <v>793</v>
      </c>
      <c r="B420" s="25" t="s">
        <v>128</v>
      </c>
      <c r="C420" s="24" t="s">
        <v>738</v>
      </c>
      <c r="D420" s="25" t="s">
        <v>45</v>
      </c>
      <c r="E420" s="24" t="s">
        <v>156</v>
      </c>
      <c r="F420" s="25" t="s">
        <v>156</v>
      </c>
      <c r="G420" s="24" t="s">
        <v>156</v>
      </c>
      <c r="H420" s="24" t="s">
        <v>156</v>
      </c>
      <c r="I420" s="26">
        <f>I421+I430</f>
        <v>28413400</v>
      </c>
      <c r="J420" s="27">
        <f>J421+J430</f>
        <v>26738600</v>
      </c>
      <c r="K420" s="27">
        <f>K421+K430</f>
        <v>26738600</v>
      </c>
      <c r="L420" s="22"/>
      <c r="M420" s="22"/>
      <c r="N420" s="8"/>
      <c r="O420" s="28"/>
    </row>
    <row r="421" spans="1:17" ht="45" outlineLevel="2">
      <c r="A421" s="24" t="s">
        <v>794</v>
      </c>
      <c r="B421" s="25" t="s">
        <v>131</v>
      </c>
      <c r="C421" s="24" t="s">
        <v>738</v>
      </c>
      <c r="D421" s="25" t="s">
        <v>45</v>
      </c>
      <c r="E421" s="24" t="s">
        <v>132</v>
      </c>
      <c r="F421" s="25" t="s">
        <v>157</v>
      </c>
      <c r="G421" s="24" t="s">
        <v>156</v>
      </c>
      <c r="H421" s="24" t="s">
        <v>156</v>
      </c>
      <c r="I421" s="26">
        <f t="shared" ref="I421:K422" si="38">I422</f>
        <v>17039800</v>
      </c>
      <c r="J421" s="27">
        <f t="shared" si="38"/>
        <v>15365000</v>
      </c>
      <c r="K421" s="27">
        <f t="shared" si="38"/>
        <v>15365000</v>
      </c>
      <c r="L421" s="22"/>
      <c r="M421" s="22"/>
      <c r="N421" s="8"/>
      <c r="O421" s="28"/>
    </row>
    <row r="422" spans="1:17" ht="30" outlineLevel="4">
      <c r="A422" s="24" t="s">
        <v>795</v>
      </c>
      <c r="B422" s="25" t="s">
        <v>196</v>
      </c>
      <c r="C422" s="24" t="s">
        <v>738</v>
      </c>
      <c r="D422" s="25" t="s">
        <v>45</v>
      </c>
      <c r="E422" s="24" t="s">
        <v>132</v>
      </c>
      <c r="F422" s="25" t="s">
        <v>157</v>
      </c>
      <c r="G422" s="24" t="s">
        <v>197</v>
      </c>
      <c r="H422" s="24" t="s">
        <v>156</v>
      </c>
      <c r="I422" s="26">
        <f t="shared" si="38"/>
        <v>17039800</v>
      </c>
      <c r="J422" s="27">
        <f t="shared" si="38"/>
        <v>15365000</v>
      </c>
      <c r="K422" s="27">
        <f t="shared" si="38"/>
        <v>15365000</v>
      </c>
      <c r="L422" s="22"/>
      <c r="M422" s="22"/>
      <c r="N422" s="8"/>
      <c r="O422" s="28"/>
    </row>
    <row r="423" spans="1:17" ht="105" outlineLevel="5">
      <c r="A423" s="24" t="s">
        <v>796</v>
      </c>
      <c r="B423" s="33" t="s">
        <v>797</v>
      </c>
      <c r="C423" s="24" t="s">
        <v>738</v>
      </c>
      <c r="D423" s="25" t="s">
        <v>45</v>
      </c>
      <c r="E423" s="24" t="s">
        <v>132</v>
      </c>
      <c r="F423" s="25" t="s">
        <v>157</v>
      </c>
      <c r="G423" s="24" t="s">
        <v>798</v>
      </c>
      <c r="H423" s="24" t="s">
        <v>156</v>
      </c>
      <c r="I423" s="26">
        <f>I424+I427</f>
        <v>17039800</v>
      </c>
      <c r="J423" s="27">
        <f>J424+J427</f>
        <v>15365000</v>
      </c>
      <c r="K423" s="27">
        <f>K424+K427</f>
        <v>15365000</v>
      </c>
      <c r="L423" s="22"/>
      <c r="M423" s="22"/>
      <c r="N423" s="8"/>
      <c r="O423" s="28"/>
    </row>
    <row r="424" spans="1:17" ht="210" outlineLevel="6">
      <c r="A424" s="24" t="s">
        <v>799</v>
      </c>
      <c r="B424" s="33" t="s">
        <v>800</v>
      </c>
      <c r="C424" s="24" t="s">
        <v>738</v>
      </c>
      <c r="D424" s="25" t="s">
        <v>45</v>
      </c>
      <c r="E424" s="24" t="s">
        <v>132</v>
      </c>
      <c r="F424" s="25" t="s">
        <v>157</v>
      </c>
      <c r="G424" s="24" t="s">
        <v>801</v>
      </c>
      <c r="H424" s="24" t="s">
        <v>156</v>
      </c>
      <c r="I424" s="26">
        <f>I426</f>
        <v>8373900</v>
      </c>
      <c r="J424" s="27">
        <f>J426</f>
        <v>6699100</v>
      </c>
      <c r="K424" s="27">
        <f>K426</f>
        <v>6699100</v>
      </c>
      <c r="L424" s="22"/>
      <c r="M424" s="22"/>
      <c r="N424" s="8"/>
      <c r="O424" s="28"/>
    </row>
    <row r="425" spans="1:17" ht="15" outlineLevel="6">
      <c r="A425" s="24" t="s">
        <v>802</v>
      </c>
      <c r="B425" s="33" t="s">
        <v>768</v>
      </c>
      <c r="C425" s="24" t="s">
        <v>738</v>
      </c>
      <c r="D425" s="25" t="s">
        <v>45</v>
      </c>
      <c r="E425" s="24" t="s">
        <v>132</v>
      </c>
      <c r="F425" s="25" t="s">
        <v>157</v>
      </c>
      <c r="G425" s="24" t="s">
        <v>801</v>
      </c>
      <c r="H425" s="24" t="s">
        <v>769</v>
      </c>
      <c r="I425" s="26">
        <f>I426</f>
        <v>8373900</v>
      </c>
      <c r="J425" s="26">
        <f>J426</f>
        <v>6699100</v>
      </c>
      <c r="K425" s="26">
        <f>K426</f>
        <v>6699100</v>
      </c>
      <c r="L425" s="22"/>
      <c r="M425" s="22"/>
      <c r="N425" s="8"/>
      <c r="O425" s="28"/>
    </row>
    <row r="426" spans="1:17" ht="15" outlineLevel="7">
      <c r="A426" s="24" t="s">
        <v>803</v>
      </c>
      <c r="B426" s="25" t="s">
        <v>804</v>
      </c>
      <c r="C426" s="24" t="s">
        <v>738</v>
      </c>
      <c r="D426" s="25" t="s">
        <v>45</v>
      </c>
      <c r="E426" s="24" t="s">
        <v>132</v>
      </c>
      <c r="F426" s="25" t="s">
        <v>157</v>
      </c>
      <c r="G426" s="24" t="s">
        <v>801</v>
      </c>
      <c r="H426" s="24" t="s">
        <v>805</v>
      </c>
      <c r="I426" s="26">
        <f>SUM(L426:O426)</f>
        <v>8373900</v>
      </c>
      <c r="J426" s="29">
        <v>6699100</v>
      </c>
      <c r="K426" s="30">
        <v>6699100</v>
      </c>
      <c r="L426" s="22"/>
      <c r="M426" s="22"/>
      <c r="N426" s="8"/>
      <c r="O426" s="31">
        <v>8373900</v>
      </c>
      <c r="P426" s="8">
        <v>6699100</v>
      </c>
      <c r="Q426" s="8">
        <v>6699100</v>
      </c>
    </row>
    <row r="427" spans="1:17" ht="150" outlineLevel="6">
      <c r="A427" s="24" t="s">
        <v>806</v>
      </c>
      <c r="B427" s="33" t="s">
        <v>807</v>
      </c>
      <c r="C427" s="24" t="s">
        <v>738</v>
      </c>
      <c r="D427" s="25" t="s">
        <v>45</v>
      </c>
      <c r="E427" s="24" t="s">
        <v>132</v>
      </c>
      <c r="F427" s="25" t="s">
        <v>157</v>
      </c>
      <c r="G427" s="24" t="s">
        <v>808</v>
      </c>
      <c r="H427" s="24" t="s">
        <v>156</v>
      </c>
      <c r="I427" s="26">
        <f>I429</f>
        <v>8665900</v>
      </c>
      <c r="J427" s="27">
        <f>J429</f>
        <v>8665900</v>
      </c>
      <c r="K427" s="27">
        <f>K429</f>
        <v>8665900</v>
      </c>
      <c r="L427" s="22"/>
      <c r="M427" s="22"/>
      <c r="N427" s="8"/>
      <c r="O427" s="28"/>
    </row>
    <row r="428" spans="1:17" ht="15" outlineLevel="6">
      <c r="A428" s="24" t="s">
        <v>809</v>
      </c>
      <c r="B428" s="33" t="s">
        <v>768</v>
      </c>
      <c r="C428" s="24" t="s">
        <v>738</v>
      </c>
      <c r="D428" s="25" t="s">
        <v>45</v>
      </c>
      <c r="E428" s="24" t="s">
        <v>132</v>
      </c>
      <c r="F428" s="25" t="s">
        <v>157</v>
      </c>
      <c r="G428" s="24" t="s">
        <v>808</v>
      </c>
      <c r="H428" s="24" t="s">
        <v>769</v>
      </c>
      <c r="I428" s="26">
        <f>I429</f>
        <v>8665900</v>
      </c>
      <c r="J428" s="26">
        <f>J429</f>
        <v>8665900</v>
      </c>
      <c r="K428" s="26">
        <f>K429</f>
        <v>8665900</v>
      </c>
      <c r="L428" s="22"/>
      <c r="M428" s="22"/>
      <c r="N428" s="8"/>
      <c r="O428" s="28"/>
    </row>
    <row r="429" spans="1:17" ht="15" outlineLevel="7">
      <c r="A429" s="24" t="s">
        <v>810</v>
      </c>
      <c r="B429" s="25" t="s">
        <v>804</v>
      </c>
      <c r="C429" s="24" t="s">
        <v>738</v>
      </c>
      <c r="D429" s="25" t="s">
        <v>45</v>
      </c>
      <c r="E429" s="24" t="s">
        <v>132</v>
      </c>
      <c r="F429" s="25" t="s">
        <v>157</v>
      </c>
      <c r="G429" s="24" t="s">
        <v>808</v>
      </c>
      <c r="H429" s="24" t="s">
        <v>805</v>
      </c>
      <c r="I429" s="26">
        <f>SUM(L429:O429)</f>
        <v>8665900</v>
      </c>
      <c r="J429" s="29">
        <v>8665900</v>
      </c>
      <c r="K429" s="30">
        <v>8665900</v>
      </c>
      <c r="L429" s="22">
        <v>8665900</v>
      </c>
      <c r="M429" s="22"/>
      <c r="N429" s="8"/>
      <c r="O429" s="31"/>
    </row>
    <row r="430" spans="1:17" ht="30" outlineLevel="2">
      <c r="A430" s="24" t="s">
        <v>811</v>
      </c>
      <c r="B430" s="25" t="s">
        <v>135</v>
      </c>
      <c r="C430" s="24" t="s">
        <v>738</v>
      </c>
      <c r="D430" s="25" t="s">
        <v>45</v>
      </c>
      <c r="E430" s="24" t="s">
        <v>136</v>
      </c>
      <c r="F430" s="25" t="s">
        <v>243</v>
      </c>
      <c r="G430" s="24" t="s">
        <v>156</v>
      </c>
      <c r="H430" s="24" t="s">
        <v>156</v>
      </c>
      <c r="I430" s="26">
        <f t="shared" ref="I430:K431" si="39">I431</f>
        <v>11373600</v>
      </c>
      <c r="J430" s="27">
        <f t="shared" si="39"/>
        <v>11373600</v>
      </c>
      <c r="K430" s="27">
        <f t="shared" si="39"/>
        <v>11373600</v>
      </c>
      <c r="L430" s="22"/>
      <c r="M430" s="22"/>
      <c r="N430" s="8"/>
      <c r="O430" s="28"/>
    </row>
    <row r="431" spans="1:17" ht="30" outlineLevel="4">
      <c r="A431" s="24" t="s">
        <v>812</v>
      </c>
      <c r="B431" s="25" t="s">
        <v>196</v>
      </c>
      <c r="C431" s="24" t="s">
        <v>738</v>
      </c>
      <c r="D431" s="25" t="s">
        <v>45</v>
      </c>
      <c r="E431" s="24" t="s">
        <v>136</v>
      </c>
      <c r="F431" s="25" t="s">
        <v>243</v>
      </c>
      <c r="G431" s="24" t="s">
        <v>197</v>
      </c>
      <c r="H431" s="24" t="s">
        <v>156</v>
      </c>
      <c r="I431" s="26">
        <f t="shared" si="39"/>
        <v>11373600</v>
      </c>
      <c r="J431" s="27">
        <f t="shared" si="39"/>
        <v>11373600</v>
      </c>
      <c r="K431" s="27">
        <f t="shared" si="39"/>
        <v>11373600</v>
      </c>
      <c r="L431" s="22"/>
      <c r="M431" s="22"/>
      <c r="N431" s="8"/>
      <c r="O431" s="28"/>
    </row>
    <row r="432" spans="1:17" ht="105" outlineLevel="5">
      <c r="A432" s="24" t="s">
        <v>813</v>
      </c>
      <c r="B432" s="33" t="s">
        <v>797</v>
      </c>
      <c r="C432" s="24" t="s">
        <v>738</v>
      </c>
      <c r="D432" s="25" t="s">
        <v>45</v>
      </c>
      <c r="E432" s="24" t="s">
        <v>136</v>
      </c>
      <c r="F432" s="25" t="s">
        <v>243</v>
      </c>
      <c r="G432" s="24" t="s">
        <v>798</v>
      </c>
      <c r="H432" s="24" t="s">
        <v>156</v>
      </c>
      <c r="I432" s="26">
        <f>I433+I436</f>
        <v>11373600</v>
      </c>
      <c r="J432" s="27">
        <f>J433+J436</f>
        <v>11373600</v>
      </c>
      <c r="K432" s="27">
        <f>K433+K436</f>
        <v>11373600</v>
      </c>
      <c r="L432" s="22"/>
      <c r="M432" s="22"/>
      <c r="N432" s="8"/>
      <c r="O432" s="28"/>
    </row>
    <row r="433" spans="1:17" ht="150" outlineLevel="6">
      <c r="A433" s="24" t="s">
        <v>814</v>
      </c>
      <c r="B433" s="33" t="s">
        <v>815</v>
      </c>
      <c r="C433" s="24" t="s">
        <v>738</v>
      </c>
      <c r="D433" s="25" t="s">
        <v>45</v>
      </c>
      <c r="E433" s="24" t="s">
        <v>136</v>
      </c>
      <c r="F433" s="25" t="s">
        <v>243</v>
      </c>
      <c r="G433" s="24" t="s">
        <v>816</v>
      </c>
      <c r="H433" s="24" t="s">
        <v>156</v>
      </c>
      <c r="I433" s="26">
        <f>I435</f>
        <v>7974600</v>
      </c>
      <c r="J433" s="27">
        <f>J435</f>
        <v>7974600</v>
      </c>
      <c r="K433" s="27">
        <f>K435</f>
        <v>7974600</v>
      </c>
      <c r="L433" s="22"/>
      <c r="M433" s="22"/>
      <c r="N433" s="8"/>
      <c r="O433" s="28"/>
    </row>
    <row r="434" spans="1:17" ht="15" outlineLevel="6">
      <c r="A434" s="24" t="s">
        <v>817</v>
      </c>
      <c r="B434" s="33" t="s">
        <v>768</v>
      </c>
      <c r="C434" s="24" t="s">
        <v>738</v>
      </c>
      <c r="D434" s="25" t="s">
        <v>45</v>
      </c>
      <c r="E434" s="24" t="s">
        <v>136</v>
      </c>
      <c r="F434" s="25" t="s">
        <v>243</v>
      </c>
      <c r="G434" s="24" t="s">
        <v>816</v>
      </c>
      <c r="H434" s="24" t="s">
        <v>769</v>
      </c>
      <c r="I434" s="26">
        <f>I435</f>
        <v>7974600</v>
      </c>
      <c r="J434" s="26">
        <f>J435</f>
        <v>7974600</v>
      </c>
      <c r="K434" s="26">
        <f>K435</f>
        <v>7974600</v>
      </c>
      <c r="L434" s="22"/>
      <c r="M434" s="22"/>
      <c r="N434" s="8"/>
      <c r="O434" s="28"/>
    </row>
    <row r="435" spans="1:17" ht="15" outlineLevel="7">
      <c r="A435" s="24" t="s">
        <v>818</v>
      </c>
      <c r="B435" s="25" t="s">
        <v>771</v>
      </c>
      <c r="C435" s="24" t="s">
        <v>738</v>
      </c>
      <c r="D435" s="25" t="s">
        <v>45</v>
      </c>
      <c r="E435" s="24" t="s">
        <v>136</v>
      </c>
      <c r="F435" s="25" t="s">
        <v>243</v>
      </c>
      <c r="G435" s="24" t="s">
        <v>816</v>
      </c>
      <c r="H435" s="24" t="s">
        <v>772</v>
      </c>
      <c r="I435" s="26">
        <f>SUM(L435:O435)</f>
        <v>7974600</v>
      </c>
      <c r="J435" s="29">
        <v>7974600</v>
      </c>
      <c r="K435" s="30">
        <v>7974600</v>
      </c>
      <c r="L435" s="22">
        <v>7974600</v>
      </c>
      <c r="M435" s="22"/>
      <c r="N435" s="8"/>
      <c r="O435" s="31"/>
    </row>
    <row r="436" spans="1:17" ht="150" outlineLevel="6">
      <c r="A436" s="24" t="s">
        <v>819</v>
      </c>
      <c r="B436" s="33" t="s">
        <v>820</v>
      </c>
      <c r="C436" s="24" t="s">
        <v>738</v>
      </c>
      <c r="D436" s="25" t="s">
        <v>45</v>
      </c>
      <c r="E436" s="24" t="s">
        <v>136</v>
      </c>
      <c r="F436" s="25" t="s">
        <v>243</v>
      </c>
      <c r="G436" s="24" t="s">
        <v>821</v>
      </c>
      <c r="H436" s="24" t="s">
        <v>156</v>
      </c>
      <c r="I436" s="26">
        <f>I438</f>
        <v>3399000</v>
      </c>
      <c r="J436" s="27">
        <f>J438</f>
        <v>3399000</v>
      </c>
      <c r="K436" s="27">
        <f>K438</f>
        <v>3399000</v>
      </c>
      <c r="L436" s="22"/>
      <c r="M436" s="22"/>
      <c r="N436" s="8"/>
      <c r="O436" s="28"/>
    </row>
    <row r="437" spans="1:17" ht="15" outlineLevel="6">
      <c r="A437" s="24" t="s">
        <v>822</v>
      </c>
      <c r="B437" s="33" t="s">
        <v>768</v>
      </c>
      <c r="C437" s="24" t="s">
        <v>738</v>
      </c>
      <c r="D437" s="25" t="s">
        <v>45</v>
      </c>
      <c r="E437" s="24" t="s">
        <v>136</v>
      </c>
      <c r="F437" s="25" t="s">
        <v>243</v>
      </c>
      <c r="G437" s="24" t="s">
        <v>821</v>
      </c>
      <c r="H437" s="24" t="s">
        <v>769</v>
      </c>
      <c r="I437" s="26">
        <f>I438</f>
        <v>3399000</v>
      </c>
      <c r="J437" s="26">
        <f>J438</f>
        <v>3399000</v>
      </c>
      <c r="K437" s="26">
        <f>K438</f>
        <v>3399000</v>
      </c>
      <c r="L437" s="22"/>
      <c r="M437" s="22"/>
      <c r="N437" s="8"/>
      <c r="O437" s="28"/>
    </row>
    <row r="438" spans="1:17" ht="15" outlineLevel="7">
      <c r="A438" s="24" t="s">
        <v>823</v>
      </c>
      <c r="B438" s="25" t="s">
        <v>771</v>
      </c>
      <c r="C438" s="24" t="s">
        <v>738</v>
      </c>
      <c r="D438" s="25" t="s">
        <v>45</v>
      </c>
      <c r="E438" s="24" t="s">
        <v>136</v>
      </c>
      <c r="F438" s="25" t="s">
        <v>243</v>
      </c>
      <c r="G438" s="24" t="s">
        <v>821</v>
      </c>
      <c r="H438" s="24" t="s">
        <v>772</v>
      </c>
      <c r="I438" s="26">
        <f>SUM(L438:O438)</f>
        <v>3399000</v>
      </c>
      <c r="J438" s="29">
        <v>3399000</v>
      </c>
      <c r="K438" s="30">
        <v>3399000</v>
      </c>
      <c r="L438" s="22">
        <v>3399000</v>
      </c>
      <c r="M438" s="22"/>
      <c r="N438" s="8"/>
      <c r="O438" s="31"/>
    </row>
    <row r="439" spans="1:17" ht="45">
      <c r="A439" s="24" t="s">
        <v>824</v>
      </c>
      <c r="B439" s="25" t="s">
        <v>825</v>
      </c>
      <c r="C439" s="24" t="s">
        <v>826</v>
      </c>
      <c r="D439" s="25" t="s">
        <v>156</v>
      </c>
      <c r="E439" s="24" t="s">
        <v>156</v>
      </c>
      <c r="F439" s="25" t="s">
        <v>156</v>
      </c>
      <c r="G439" s="24" t="s">
        <v>156</v>
      </c>
      <c r="H439" s="24" t="s">
        <v>156</v>
      </c>
      <c r="I439" s="26">
        <f>I440+I447</f>
        <v>36643300</v>
      </c>
      <c r="J439" s="27">
        <f>J440+J447</f>
        <v>35512300</v>
      </c>
      <c r="K439" s="27">
        <f>K440+K447</f>
        <v>35512300</v>
      </c>
      <c r="L439" s="22">
        <f t="shared" ref="L439:Q439" si="40">SUM(L440:L467)</f>
        <v>7142000</v>
      </c>
      <c r="M439" s="22">
        <f t="shared" si="40"/>
        <v>0</v>
      </c>
      <c r="N439" s="22">
        <f t="shared" si="40"/>
        <v>0</v>
      </c>
      <c r="O439" s="23">
        <f t="shared" si="40"/>
        <v>29501300</v>
      </c>
      <c r="P439" s="23">
        <f t="shared" si="40"/>
        <v>29501300</v>
      </c>
      <c r="Q439" s="23">
        <f t="shared" si="40"/>
        <v>29501300</v>
      </c>
    </row>
    <row r="440" spans="1:17" ht="15" outlineLevel="1">
      <c r="A440" s="24" t="s">
        <v>827</v>
      </c>
      <c r="B440" s="25" t="s">
        <v>42</v>
      </c>
      <c r="C440" s="24" t="s">
        <v>826</v>
      </c>
      <c r="D440" s="25" t="s">
        <v>169</v>
      </c>
      <c r="E440" s="24" t="s">
        <v>156</v>
      </c>
      <c r="F440" s="25" t="s">
        <v>156</v>
      </c>
      <c r="G440" s="24" t="s">
        <v>156</v>
      </c>
      <c r="H440" s="24" t="s">
        <v>156</v>
      </c>
      <c r="I440" s="26">
        <f t="shared" ref="I440:K443" si="41">I441</f>
        <v>565200</v>
      </c>
      <c r="J440" s="27">
        <f t="shared" si="41"/>
        <v>565200</v>
      </c>
      <c r="K440" s="27">
        <f t="shared" si="41"/>
        <v>565200</v>
      </c>
      <c r="L440" s="22"/>
      <c r="M440" s="22"/>
      <c r="N440" s="8"/>
      <c r="O440" s="28"/>
    </row>
    <row r="441" spans="1:17" ht="30" outlineLevel="2">
      <c r="A441" s="24" t="s">
        <v>828</v>
      </c>
      <c r="B441" s="25" t="s">
        <v>55</v>
      </c>
      <c r="C441" s="24" t="s">
        <v>826</v>
      </c>
      <c r="D441" s="25" t="s">
        <v>169</v>
      </c>
      <c r="E441" s="24" t="s">
        <v>56</v>
      </c>
      <c r="F441" s="25" t="s">
        <v>32</v>
      </c>
      <c r="G441" s="24" t="s">
        <v>156</v>
      </c>
      <c r="H441" s="24" t="s">
        <v>156</v>
      </c>
      <c r="I441" s="26">
        <f t="shared" si="41"/>
        <v>565200</v>
      </c>
      <c r="J441" s="27">
        <f t="shared" si="41"/>
        <v>565200</v>
      </c>
      <c r="K441" s="27">
        <f t="shared" si="41"/>
        <v>565200</v>
      </c>
      <c r="L441" s="22"/>
      <c r="M441" s="22"/>
      <c r="N441" s="8"/>
      <c r="O441" s="28"/>
    </row>
    <row r="442" spans="1:17" ht="60" outlineLevel="4">
      <c r="A442" s="24" t="s">
        <v>829</v>
      </c>
      <c r="B442" s="25" t="s">
        <v>259</v>
      </c>
      <c r="C442" s="24" t="s">
        <v>826</v>
      </c>
      <c r="D442" s="25" t="s">
        <v>169</v>
      </c>
      <c r="E442" s="24" t="s">
        <v>56</v>
      </c>
      <c r="F442" s="25" t="s">
        <v>32</v>
      </c>
      <c r="G442" s="24" t="s">
        <v>260</v>
      </c>
      <c r="H442" s="24" t="s">
        <v>156</v>
      </c>
      <c r="I442" s="26">
        <f t="shared" si="41"/>
        <v>565200</v>
      </c>
      <c r="J442" s="27">
        <f t="shared" si="41"/>
        <v>565200</v>
      </c>
      <c r="K442" s="27">
        <f t="shared" si="41"/>
        <v>565200</v>
      </c>
      <c r="L442" s="22"/>
      <c r="M442" s="22"/>
      <c r="N442" s="8"/>
      <c r="O442" s="28"/>
    </row>
    <row r="443" spans="1:17" ht="60" outlineLevel="5">
      <c r="A443" s="24" t="s">
        <v>830</v>
      </c>
      <c r="B443" s="25" t="s">
        <v>831</v>
      </c>
      <c r="C443" s="24" t="s">
        <v>826</v>
      </c>
      <c r="D443" s="25" t="s">
        <v>169</v>
      </c>
      <c r="E443" s="24" t="s">
        <v>56</v>
      </c>
      <c r="F443" s="25" t="s">
        <v>32</v>
      </c>
      <c r="G443" s="24" t="s">
        <v>832</v>
      </c>
      <c r="H443" s="24" t="s">
        <v>156</v>
      </c>
      <c r="I443" s="26">
        <f t="shared" si="41"/>
        <v>565200</v>
      </c>
      <c r="J443" s="27">
        <f t="shared" si="41"/>
        <v>565200</v>
      </c>
      <c r="K443" s="27">
        <f t="shared" si="41"/>
        <v>565200</v>
      </c>
      <c r="L443" s="22"/>
      <c r="M443" s="22"/>
      <c r="N443" s="8"/>
      <c r="O443" s="28"/>
    </row>
    <row r="444" spans="1:17" ht="135" outlineLevel="6">
      <c r="A444" s="24" t="s">
        <v>833</v>
      </c>
      <c r="B444" s="33" t="s">
        <v>834</v>
      </c>
      <c r="C444" s="24" t="s">
        <v>826</v>
      </c>
      <c r="D444" s="25" t="s">
        <v>169</v>
      </c>
      <c r="E444" s="24" t="s">
        <v>56</v>
      </c>
      <c r="F444" s="25" t="s">
        <v>32</v>
      </c>
      <c r="G444" s="24" t="s">
        <v>835</v>
      </c>
      <c r="H444" s="24" t="s">
        <v>156</v>
      </c>
      <c r="I444" s="26">
        <f>I446</f>
        <v>565200</v>
      </c>
      <c r="J444" s="27">
        <f>J446</f>
        <v>565200</v>
      </c>
      <c r="K444" s="27">
        <f>K446</f>
        <v>565200</v>
      </c>
      <c r="L444" s="22"/>
      <c r="M444" s="22"/>
      <c r="N444" s="8"/>
      <c r="O444" s="28"/>
    </row>
    <row r="445" spans="1:17" ht="45" outlineLevel="6">
      <c r="A445" s="24" t="s">
        <v>836</v>
      </c>
      <c r="B445" s="33" t="s">
        <v>172</v>
      </c>
      <c r="C445" s="24" t="s">
        <v>826</v>
      </c>
      <c r="D445" s="25" t="s">
        <v>169</v>
      </c>
      <c r="E445" s="24" t="s">
        <v>56</v>
      </c>
      <c r="F445" s="25" t="s">
        <v>32</v>
      </c>
      <c r="G445" s="24" t="s">
        <v>835</v>
      </c>
      <c r="H445" s="24" t="s">
        <v>173</v>
      </c>
      <c r="I445" s="26">
        <f>I446</f>
        <v>565200</v>
      </c>
      <c r="J445" s="26">
        <f>J446</f>
        <v>565200</v>
      </c>
      <c r="K445" s="26">
        <f>K446</f>
        <v>565200</v>
      </c>
      <c r="L445" s="22"/>
      <c r="M445" s="22"/>
      <c r="N445" s="8"/>
      <c r="O445" s="28"/>
    </row>
    <row r="446" spans="1:17" ht="45" outlineLevel="7">
      <c r="A446" s="24" t="s">
        <v>837</v>
      </c>
      <c r="B446" s="25" t="s">
        <v>174</v>
      </c>
      <c r="C446" s="24" t="s">
        <v>826</v>
      </c>
      <c r="D446" s="25" t="s">
        <v>169</v>
      </c>
      <c r="E446" s="24" t="s">
        <v>56</v>
      </c>
      <c r="F446" s="25" t="s">
        <v>32</v>
      </c>
      <c r="G446" s="24" t="s">
        <v>835</v>
      </c>
      <c r="H446" s="24" t="s">
        <v>175</v>
      </c>
      <c r="I446" s="26">
        <f>SUM(L446:O446)</f>
        <v>565200</v>
      </c>
      <c r="J446" s="29">
        <v>565200</v>
      </c>
      <c r="K446" s="30">
        <v>565200</v>
      </c>
      <c r="L446" s="22"/>
      <c r="M446" s="22"/>
      <c r="N446" s="8"/>
      <c r="O446" s="31">
        <v>565200</v>
      </c>
      <c r="P446" s="8">
        <v>565200</v>
      </c>
      <c r="Q446" s="8">
        <v>565200</v>
      </c>
    </row>
    <row r="447" spans="1:17" ht="30" outlineLevel="1">
      <c r="A447" s="24" t="s">
        <v>838</v>
      </c>
      <c r="B447" s="25" t="s">
        <v>58</v>
      </c>
      <c r="C447" s="24" t="s">
        <v>826</v>
      </c>
      <c r="D447" s="25" t="s">
        <v>257</v>
      </c>
      <c r="E447" s="24" t="s">
        <v>156</v>
      </c>
      <c r="F447" s="25" t="s">
        <v>156</v>
      </c>
      <c r="G447" s="24" t="s">
        <v>156</v>
      </c>
      <c r="H447" s="24" t="s">
        <v>156</v>
      </c>
      <c r="I447" s="26">
        <f>I448+I458</f>
        <v>36078100</v>
      </c>
      <c r="J447" s="27">
        <f>J448+J458</f>
        <v>34947100</v>
      </c>
      <c r="K447" s="27">
        <f>K448+K458</f>
        <v>34947100</v>
      </c>
      <c r="L447" s="22"/>
      <c r="M447" s="22"/>
      <c r="N447" s="8"/>
      <c r="O447" s="28"/>
    </row>
    <row r="448" spans="1:17" ht="15" outlineLevel="2">
      <c r="A448" s="24" t="s">
        <v>839</v>
      </c>
      <c r="B448" s="25" t="s">
        <v>63</v>
      </c>
      <c r="C448" s="24" t="s">
        <v>826</v>
      </c>
      <c r="D448" s="25" t="s">
        <v>257</v>
      </c>
      <c r="E448" s="24" t="s">
        <v>64</v>
      </c>
      <c r="F448" s="25" t="s">
        <v>158</v>
      </c>
      <c r="G448" s="24" t="s">
        <v>156</v>
      </c>
      <c r="H448" s="24" t="s">
        <v>156</v>
      </c>
      <c r="I448" s="26">
        <f>I449</f>
        <v>29656100</v>
      </c>
      <c r="J448" s="27">
        <f>J449</f>
        <v>28936100</v>
      </c>
      <c r="K448" s="27">
        <f>K449</f>
        <v>28936100</v>
      </c>
      <c r="L448" s="22"/>
      <c r="M448" s="22"/>
      <c r="N448" s="8"/>
      <c r="O448" s="28"/>
    </row>
    <row r="449" spans="1:17" ht="60" outlineLevel="4">
      <c r="A449" s="24" t="s">
        <v>840</v>
      </c>
      <c r="B449" s="25" t="s">
        <v>841</v>
      </c>
      <c r="C449" s="24" t="s">
        <v>826</v>
      </c>
      <c r="D449" s="25" t="s">
        <v>257</v>
      </c>
      <c r="E449" s="24" t="s">
        <v>64</v>
      </c>
      <c r="F449" s="25" t="s">
        <v>158</v>
      </c>
      <c r="G449" s="24" t="s">
        <v>842</v>
      </c>
      <c r="H449" s="24" t="s">
        <v>156</v>
      </c>
      <c r="I449" s="26">
        <f>I450+I454</f>
        <v>29656100</v>
      </c>
      <c r="J449" s="26">
        <f>J450+J454</f>
        <v>28936100</v>
      </c>
      <c r="K449" s="26">
        <f>K450+K454</f>
        <v>28936100</v>
      </c>
      <c r="L449" s="22"/>
      <c r="M449" s="22"/>
      <c r="N449" s="8"/>
      <c r="O449" s="28"/>
    </row>
    <row r="450" spans="1:17" ht="75" outlineLevel="5">
      <c r="A450" s="24" t="s">
        <v>843</v>
      </c>
      <c r="B450" s="25" t="s">
        <v>844</v>
      </c>
      <c r="C450" s="24" t="s">
        <v>826</v>
      </c>
      <c r="D450" s="25" t="s">
        <v>257</v>
      </c>
      <c r="E450" s="24" t="s">
        <v>64</v>
      </c>
      <c r="F450" s="25" t="s">
        <v>158</v>
      </c>
      <c r="G450" s="24" t="s">
        <v>845</v>
      </c>
      <c r="H450" s="24" t="s">
        <v>156</v>
      </c>
      <c r="I450" s="26">
        <f>I451</f>
        <v>28936100</v>
      </c>
      <c r="J450" s="27">
        <f>J451</f>
        <v>28936100</v>
      </c>
      <c r="K450" s="27">
        <f>K451</f>
        <v>28936100</v>
      </c>
      <c r="L450" s="22"/>
      <c r="M450" s="22"/>
      <c r="N450" s="8"/>
      <c r="O450" s="28"/>
    </row>
    <row r="451" spans="1:17" ht="120" outlineLevel="6">
      <c r="A451" s="24" t="s">
        <v>846</v>
      </c>
      <c r="B451" s="33" t="s">
        <v>847</v>
      </c>
      <c r="C451" s="24" t="s">
        <v>826</v>
      </c>
      <c r="D451" s="25" t="s">
        <v>257</v>
      </c>
      <c r="E451" s="24" t="s">
        <v>64</v>
      </c>
      <c r="F451" s="25" t="s">
        <v>158</v>
      </c>
      <c r="G451" s="24" t="s">
        <v>848</v>
      </c>
      <c r="H451" s="24" t="s">
        <v>156</v>
      </c>
      <c r="I451" s="26">
        <f>I453</f>
        <v>28936100</v>
      </c>
      <c r="J451" s="27">
        <f>J453</f>
        <v>28936100</v>
      </c>
      <c r="K451" s="27">
        <f>K453</f>
        <v>28936100</v>
      </c>
      <c r="L451" s="22"/>
      <c r="M451" s="22"/>
      <c r="N451" s="8"/>
      <c r="O451" s="28"/>
    </row>
    <row r="452" spans="1:17" ht="15" outlineLevel="6">
      <c r="A452" s="24" t="s">
        <v>849</v>
      </c>
      <c r="B452" s="33" t="s">
        <v>180</v>
      </c>
      <c r="C452" s="24" t="s">
        <v>826</v>
      </c>
      <c r="D452" s="25" t="s">
        <v>257</v>
      </c>
      <c r="E452" s="24" t="s">
        <v>64</v>
      </c>
      <c r="F452" s="25" t="s">
        <v>158</v>
      </c>
      <c r="G452" s="24" t="s">
        <v>848</v>
      </c>
      <c r="H452" s="24" t="s">
        <v>181</v>
      </c>
      <c r="I452" s="26">
        <f>I453</f>
        <v>28936100</v>
      </c>
      <c r="J452" s="26">
        <f>J453</f>
        <v>28936100</v>
      </c>
      <c r="K452" s="26">
        <f>K453</f>
        <v>28936100</v>
      </c>
      <c r="L452" s="22"/>
      <c r="M452" s="22"/>
      <c r="N452" s="8"/>
      <c r="O452" s="28"/>
    </row>
    <row r="453" spans="1:17" ht="60" outlineLevel="7">
      <c r="A453" s="24" t="s">
        <v>850</v>
      </c>
      <c r="B453" s="25" t="s">
        <v>269</v>
      </c>
      <c r="C453" s="24" t="s">
        <v>826</v>
      </c>
      <c r="D453" s="25" t="s">
        <v>257</v>
      </c>
      <c r="E453" s="24" t="s">
        <v>64</v>
      </c>
      <c r="F453" s="25" t="s">
        <v>158</v>
      </c>
      <c r="G453" s="24" t="s">
        <v>848</v>
      </c>
      <c r="H453" s="24" t="s">
        <v>270</v>
      </c>
      <c r="I453" s="26">
        <f>SUM(L453:O453)</f>
        <v>28936100</v>
      </c>
      <c r="J453" s="29">
        <v>28936100</v>
      </c>
      <c r="K453" s="30">
        <v>28936100</v>
      </c>
      <c r="L453" s="22"/>
      <c r="M453" s="22"/>
      <c r="N453" s="8"/>
      <c r="O453" s="31">
        <v>28936100</v>
      </c>
      <c r="P453" s="8">
        <v>28936100</v>
      </c>
      <c r="Q453" s="8">
        <v>28936100</v>
      </c>
    </row>
    <row r="454" spans="1:17" ht="105" outlineLevel="7">
      <c r="A454" s="24" t="s">
        <v>851</v>
      </c>
      <c r="B454" s="25" t="s">
        <v>852</v>
      </c>
      <c r="C454" s="24" t="s">
        <v>826</v>
      </c>
      <c r="D454" s="25" t="s">
        <v>257</v>
      </c>
      <c r="E454" s="24"/>
      <c r="F454" s="25" t="s">
        <v>158</v>
      </c>
      <c r="G454" s="24" t="s">
        <v>853</v>
      </c>
      <c r="H454" s="24"/>
      <c r="I454" s="26">
        <f>I455</f>
        <v>720000</v>
      </c>
      <c r="J454" s="26">
        <f>J455</f>
        <v>0</v>
      </c>
      <c r="K454" s="26">
        <f>K455</f>
        <v>0</v>
      </c>
      <c r="L454" s="22"/>
      <c r="M454" s="22"/>
      <c r="N454" s="8"/>
      <c r="O454" s="31"/>
    </row>
    <row r="455" spans="1:17" ht="285" outlineLevel="7">
      <c r="A455" s="24" t="s">
        <v>854</v>
      </c>
      <c r="B455" s="35" t="s">
        <v>855</v>
      </c>
      <c r="C455" s="24" t="s">
        <v>826</v>
      </c>
      <c r="D455" s="25" t="s">
        <v>257</v>
      </c>
      <c r="E455" s="24"/>
      <c r="F455" s="25" t="s">
        <v>158</v>
      </c>
      <c r="G455" s="24" t="s">
        <v>856</v>
      </c>
      <c r="H455" s="24"/>
      <c r="I455" s="26">
        <f>I457</f>
        <v>720000</v>
      </c>
      <c r="J455" s="26">
        <f>J457</f>
        <v>0</v>
      </c>
      <c r="K455" s="26">
        <f>K457</f>
        <v>0</v>
      </c>
      <c r="L455" s="22"/>
      <c r="M455" s="22"/>
      <c r="N455" s="8"/>
      <c r="O455" s="31"/>
    </row>
    <row r="456" spans="1:17" ht="45" outlineLevel="7">
      <c r="A456" s="24" t="s">
        <v>857</v>
      </c>
      <c r="B456" s="25" t="s">
        <v>172</v>
      </c>
      <c r="C456" s="24" t="s">
        <v>826</v>
      </c>
      <c r="D456" s="25" t="s">
        <v>257</v>
      </c>
      <c r="E456" s="24"/>
      <c r="F456" s="25" t="s">
        <v>158</v>
      </c>
      <c r="G456" s="24" t="s">
        <v>856</v>
      </c>
      <c r="H456" s="24" t="s">
        <v>173</v>
      </c>
      <c r="I456" s="26">
        <f>I457</f>
        <v>720000</v>
      </c>
      <c r="J456" s="26">
        <f>J457</f>
        <v>0</v>
      </c>
      <c r="K456" s="26">
        <f>K457</f>
        <v>0</v>
      </c>
      <c r="L456" s="22"/>
      <c r="M456" s="22"/>
      <c r="N456" s="8"/>
      <c r="O456" s="31"/>
    </row>
    <row r="457" spans="1:17" ht="45" outlineLevel="7">
      <c r="A457" s="24" t="s">
        <v>858</v>
      </c>
      <c r="B457" s="25" t="s">
        <v>174</v>
      </c>
      <c r="C457" s="24" t="s">
        <v>826</v>
      </c>
      <c r="D457" s="25" t="s">
        <v>257</v>
      </c>
      <c r="E457" s="24"/>
      <c r="F457" s="25" t="s">
        <v>158</v>
      </c>
      <c r="G457" s="24" t="s">
        <v>856</v>
      </c>
      <c r="H457" s="24" t="s">
        <v>175</v>
      </c>
      <c r="I457" s="26">
        <f>SUM(L457:O457)</f>
        <v>720000</v>
      </c>
      <c r="J457" s="29">
        <v>0</v>
      </c>
      <c r="K457" s="30">
        <v>0</v>
      </c>
      <c r="L457" s="22">
        <v>720000</v>
      </c>
      <c r="M457" s="22"/>
      <c r="N457" s="8"/>
      <c r="O457" s="31"/>
    </row>
    <row r="458" spans="1:17" ht="30" outlineLevel="2">
      <c r="A458" s="24" t="s">
        <v>859</v>
      </c>
      <c r="B458" s="25" t="s">
        <v>67</v>
      </c>
      <c r="C458" s="24" t="s">
        <v>826</v>
      </c>
      <c r="D458" s="25" t="s">
        <v>257</v>
      </c>
      <c r="E458" s="24" t="s">
        <v>68</v>
      </c>
      <c r="F458" s="25" t="s">
        <v>257</v>
      </c>
      <c r="G458" s="24"/>
      <c r="H458" s="24" t="s">
        <v>156</v>
      </c>
      <c r="I458" s="26">
        <f t="shared" ref="I458:K460" si="42">I459</f>
        <v>6422000</v>
      </c>
      <c r="J458" s="27">
        <f t="shared" si="42"/>
        <v>6011000</v>
      </c>
      <c r="K458" s="27">
        <f t="shared" si="42"/>
        <v>6011000</v>
      </c>
      <c r="L458" s="22"/>
      <c r="M458" s="22"/>
      <c r="N458" s="8"/>
      <c r="O458" s="28"/>
    </row>
    <row r="459" spans="1:17" ht="60" outlineLevel="4">
      <c r="A459" s="24" t="s">
        <v>860</v>
      </c>
      <c r="B459" s="25" t="s">
        <v>841</v>
      </c>
      <c r="C459" s="24" t="s">
        <v>826</v>
      </c>
      <c r="D459" s="25" t="s">
        <v>257</v>
      </c>
      <c r="E459" s="24" t="s">
        <v>68</v>
      </c>
      <c r="F459" s="25" t="s">
        <v>257</v>
      </c>
      <c r="G459" s="24" t="s">
        <v>842</v>
      </c>
      <c r="H459" s="24" t="s">
        <v>156</v>
      </c>
      <c r="I459" s="26">
        <f t="shared" si="42"/>
        <v>6422000</v>
      </c>
      <c r="J459" s="27">
        <f t="shared" si="42"/>
        <v>6011000</v>
      </c>
      <c r="K459" s="27">
        <f t="shared" si="42"/>
        <v>6011000</v>
      </c>
      <c r="L459" s="22"/>
      <c r="M459" s="22"/>
      <c r="N459" s="8"/>
      <c r="O459" s="28"/>
    </row>
    <row r="460" spans="1:17" ht="90" outlineLevel="5">
      <c r="A460" s="24" t="s">
        <v>861</v>
      </c>
      <c r="B460" s="25" t="s">
        <v>862</v>
      </c>
      <c r="C460" s="24" t="s">
        <v>826</v>
      </c>
      <c r="D460" s="25" t="s">
        <v>257</v>
      </c>
      <c r="E460" s="24" t="s">
        <v>68</v>
      </c>
      <c r="F460" s="25" t="s">
        <v>257</v>
      </c>
      <c r="G460" s="24" t="s">
        <v>863</v>
      </c>
      <c r="H460" s="24" t="s">
        <v>156</v>
      </c>
      <c r="I460" s="26">
        <f t="shared" si="42"/>
        <v>6422000</v>
      </c>
      <c r="J460" s="27">
        <f t="shared" si="42"/>
        <v>6011000</v>
      </c>
      <c r="K460" s="27">
        <f t="shared" si="42"/>
        <v>6011000</v>
      </c>
      <c r="L460" s="22"/>
      <c r="M460" s="22"/>
      <c r="N460" s="8"/>
      <c r="O460" s="28"/>
    </row>
    <row r="461" spans="1:17" ht="120" outlineLevel="6">
      <c r="A461" s="24" t="s">
        <v>864</v>
      </c>
      <c r="B461" s="33" t="s">
        <v>865</v>
      </c>
      <c r="C461" s="24" t="s">
        <v>826</v>
      </c>
      <c r="D461" s="25" t="s">
        <v>257</v>
      </c>
      <c r="E461" s="24" t="s">
        <v>68</v>
      </c>
      <c r="F461" s="25" t="s">
        <v>257</v>
      </c>
      <c r="G461" s="24" t="s">
        <v>866</v>
      </c>
      <c r="H461" s="24" t="s">
        <v>156</v>
      </c>
      <c r="I461" s="26">
        <f>I463+I465+I467</f>
        <v>6422000</v>
      </c>
      <c r="J461" s="26">
        <f>J463+J465+J467</f>
        <v>6011000</v>
      </c>
      <c r="K461" s="26">
        <f>K463+K465+K467</f>
        <v>6011000</v>
      </c>
      <c r="L461" s="22"/>
      <c r="M461" s="22"/>
      <c r="N461" s="8"/>
      <c r="O461" s="28"/>
    </row>
    <row r="462" spans="1:17" ht="90" outlineLevel="6">
      <c r="A462" s="24" t="s">
        <v>867</v>
      </c>
      <c r="B462" s="33" t="s">
        <v>165</v>
      </c>
      <c r="C462" s="24" t="s">
        <v>826</v>
      </c>
      <c r="D462" s="25" t="s">
        <v>257</v>
      </c>
      <c r="E462" s="24" t="s">
        <v>68</v>
      </c>
      <c r="F462" s="25" t="s">
        <v>257</v>
      </c>
      <c r="G462" s="24" t="s">
        <v>866</v>
      </c>
      <c r="H462" s="24" t="s">
        <v>166</v>
      </c>
      <c r="I462" s="26">
        <f>I463</f>
        <v>5039000</v>
      </c>
      <c r="J462" s="26">
        <f>J463</f>
        <v>5039000</v>
      </c>
      <c r="K462" s="26">
        <f>K463</f>
        <v>5039000</v>
      </c>
      <c r="L462" s="22"/>
      <c r="M462" s="22"/>
      <c r="N462" s="8"/>
      <c r="O462" s="28"/>
    </row>
    <row r="463" spans="1:17" ht="30" outlineLevel="7">
      <c r="A463" s="24" t="s">
        <v>868</v>
      </c>
      <c r="B463" s="25" t="s">
        <v>202</v>
      </c>
      <c r="C463" s="24" t="s">
        <v>826</v>
      </c>
      <c r="D463" s="25" t="s">
        <v>257</v>
      </c>
      <c r="E463" s="24" t="s">
        <v>68</v>
      </c>
      <c r="F463" s="25" t="s">
        <v>257</v>
      </c>
      <c r="G463" s="24" t="s">
        <v>866</v>
      </c>
      <c r="H463" s="24" t="s">
        <v>203</v>
      </c>
      <c r="I463" s="26">
        <f>SUM(L463:O463)</f>
        <v>5039000</v>
      </c>
      <c r="J463" s="29">
        <v>5039000</v>
      </c>
      <c r="K463" s="30">
        <v>5039000</v>
      </c>
      <c r="L463" s="22">
        <v>5039000</v>
      </c>
      <c r="M463" s="22"/>
      <c r="N463" s="8"/>
      <c r="O463" s="31"/>
    </row>
    <row r="464" spans="1:17" ht="45" outlineLevel="7">
      <c r="A464" s="24" t="s">
        <v>869</v>
      </c>
      <c r="B464" s="25" t="s">
        <v>172</v>
      </c>
      <c r="C464" s="24" t="s">
        <v>826</v>
      </c>
      <c r="D464" s="25" t="s">
        <v>257</v>
      </c>
      <c r="E464" s="24" t="s">
        <v>68</v>
      </c>
      <c r="F464" s="25" t="s">
        <v>257</v>
      </c>
      <c r="G464" s="24" t="s">
        <v>866</v>
      </c>
      <c r="H464" s="24" t="s">
        <v>173</v>
      </c>
      <c r="I464" s="26">
        <f>I465</f>
        <v>860000</v>
      </c>
      <c r="J464" s="26">
        <f>J465</f>
        <v>860000</v>
      </c>
      <c r="K464" s="26">
        <f>K465</f>
        <v>860000</v>
      </c>
      <c r="L464" s="22"/>
      <c r="M464" s="22"/>
      <c r="N464" s="8"/>
      <c r="O464" s="31"/>
    </row>
    <row r="465" spans="1:17" ht="45" outlineLevel="7">
      <c r="A465" s="24" t="s">
        <v>870</v>
      </c>
      <c r="B465" s="25" t="s">
        <v>174</v>
      </c>
      <c r="C465" s="24" t="s">
        <v>826</v>
      </c>
      <c r="D465" s="25" t="s">
        <v>257</v>
      </c>
      <c r="E465" s="24" t="s">
        <v>68</v>
      </c>
      <c r="F465" s="25" t="s">
        <v>257</v>
      </c>
      <c r="G465" s="24" t="s">
        <v>866</v>
      </c>
      <c r="H465" s="24" t="s">
        <v>175</v>
      </c>
      <c r="I465" s="26">
        <f>SUM(L465:O465)</f>
        <v>860000</v>
      </c>
      <c r="J465" s="29">
        <v>860000</v>
      </c>
      <c r="K465" s="30">
        <v>860000</v>
      </c>
      <c r="L465" s="22">
        <v>860000</v>
      </c>
      <c r="M465" s="22"/>
      <c r="N465" s="8"/>
      <c r="O465" s="31"/>
    </row>
    <row r="466" spans="1:17" ht="15" outlineLevel="7">
      <c r="A466" s="24" t="s">
        <v>871</v>
      </c>
      <c r="B466" s="25" t="s">
        <v>180</v>
      </c>
      <c r="C466" s="24" t="s">
        <v>826</v>
      </c>
      <c r="D466" s="25" t="s">
        <v>257</v>
      </c>
      <c r="E466" s="24" t="s">
        <v>68</v>
      </c>
      <c r="F466" s="25" t="s">
        <v>257</v>
      </c>
      <c r="G466" s="24" t="s">
        <v>866</v>
      </c>
      <c r="H466" s="24" t="s">
        <v>181</v>
      </c>
      <c r="I466" s="26">
        <f>I467</f>
        <v>523000</v>
      </c>
      <c r="J466" s="26">
        <f>J467</f>
        <v>112000</v>
      </c>
      <c r="K466" s="26">
        <f>K467</f>
        <v>112000</v>
      </c>
      <c r="L466" s="22"/>
      <c r="M466" s="22"/>
      <c r="N466" s="8"/>
      <c r="O466" s="31"/>
    </row>
    <row r="467" spans="1:17" ht="15" outlineLevel="7">
      <c r="A467" s="24" t="s">
        <v>872</v>
      </c>
      <c r="B467" s="25" t="s">
        <v>182</v>
      </c>
      <c r="C467" s="24" t="s">
        <v>826</v>
      </c>
      <c r="D467" s="25" t="s">
        <v>257</v>
      </c>
      <c r="E467" s="24" t="s">
        <v>68</v>
      </c>
      <c r="F467" s="25" t="s">
        <v>257</v>
      </c>
      <c r="G467" s="24" t="s">
        <v>866</v>
      </c>
      <c r="H467" s="24" t="s">
        <v>183</v>
      </c>
      <c r="I467" s="26">
        <f>SUM(L467:O467)</f>
        <v>523000</v>
      </c>
      <c r="J467" s="29">
        <v>112000</v>
      </c>
      <c r="K467" s="30">
        <v>112000</v>
      </c>
      <c r="L467" s="22">
        <v>523000</v>
      </c>
      <c r="M467" s="22"/>
      <c r="N467" s="8"/>
      <c r="O467" s="31"/>
    </row>
    <row r="468" spans="1:17" ht="15" outlineLevel="7">
      <c r="A468" s="24" t="s">
        <v>873</v>
      </c>
      <c r="B468" s="36" t="s">
        <v>138</v>
      </c>
      <c r="C468" s="24"/>
      <c r="D468" s="25"/>
      <c r="E468" s="24"/>
      <c r="F468" s="25"/>
      <c r="G468" s="24"/>
      <c r="H468" s="24"/>
      <c r="I468" s="38">
        <v>0</v>
      </c>
      <c r="J468" s="29">
        <v>5950000</v>
      </c>
      <c r="K468" s="30">
        <v>11850000</v>
      </c>
      <c r="L468" s="22"/>
      <c r="M468" s="22"/>
      <c r="N468" s="8"/>
      <c r="O468" s="31"/>
    </row>
    <row r="469" spans="1:17" ht="15">
      <c r="A469" s="49" t="s">
        <v>874</v>
      </c>
      <c r="B469" s="50"/>
      <c r="C469" s="49"/>
      <c r="D469" s="50"/>
      <c r="E469" s="49"/>
      <c r="F469" s="50"/>
      <c r="G469" s="49"/>
      <c r="H469" s="49"/>
      <c r="I469" s="51" t="e">
        <f t="shared" ref="I469:Q469" si="43">I13+I233+I260+I282+I387+I439+I468</f>
        <v>#REF!</v>
      </c>
      <c r="J469" s="51">
        <f t="shared" si="43"/>
        <v>509661200</v>
      </c>
      <c r="K469" s="51">
        <f t="shared" si="43"/>
        <v>514063200</v>
      </c>
      <c r="L469" s="52">
        <f t="shared" si="43"/>
        <v>240229300</v>
      </c>
      <c r="M469" s="52">
        <f t="shared" si="43"/>
        <v>0</v>
      </c>
      <c r="N469" s="52">
        <f t="shared" si="43"/>
        <v>0</v>
      </c>
      <c r="O469" s="52">
        <f t="shared" si="43"/>
        <v>267976400</v>
      </c>
      <c r="P469" s="52">
        <f t="shared" si="43"/>
        <v>266218400</v>
      </c>
      <c r="Q469" s="52">
        <f t="shared" si="43"/>
        <v>264681400</v>
      </c>
    </row>
    <row r="470" spans="1:17" ht="15" hidden="1">
      <c r="B470" s="4" t="s">
        <v>875</v>
      </c>
      <c r="I470" s="53">
        <v>141043700</v>
      </c>
      <c r="J470" s="53">
        <v>112835000</v>
      </c>
      <c r="K470" s="53">
        <v>112835000</v>
      </c>
    </row>
    <row r="471" spans="1:17" ht="15" hidden="1">
      <c r="B471" s="4" t="s">
        <v>876</v>
      </c>
      <c r="I471" s="53">
        <v>19904800</v>
      </c>
      <c r="J471" s="53">
        <v>19904800</v>
      </c>
      <c r="K471" s="53">
        <v>19904800</v>
      </c>
    </row>
    <row r="472" spans="1:17" ht="15" hidden="1">
      <c r="B472" s="4" t="s">
        <v>877</v>
      </c>
      <c r="I472" s="53">
        <v>19904700</v>
      </c>
      <c r="J472" s="53">
        <v>19904700</v>
      </c>
      <c r="K472" s="53">
        <v>19904700</v>
      </c>
    </row>
    <row r="473" spans="1:17" ht="12.75" hidden="1" customHeight="1">
      <c r="B473" s="4" t="s">
        <v>878</v>
      </c>
      <c r="I473" s="53">
        <v>48891900</v>
      </c>
      <c r="J473" s="53">
        <v>53024300</v>
      </c>
      <c r="K473" s="53">
        <v>54840300</v>
      </c>
    </row>
    <row r="474" spans="1:17" ht="12.75" hidden="1" customHeight="1">
      <c r="B474" s="4" t="s">
        <v>879</v>
      </c>
      <c r="I474" s="53">
        <v>4642000</v>
      </c>
      <c r="J474" s="53">
        <v>4642000</v>
      </c>
      <c r="K474" s="53">
        <v>4642000</v>
      </c>
    </row>
    <row r="475" spans="1:17" ht="12.75" hidden="1" customHeight="1">
      <c r="B475" s="4" t="s">
        <v>880</v>
      </c>
      <c r="I475" s="53">
        <v>3399000</v>
      </c>
      <c r="J475" s="53">
        <v>3399000</v>
      </c>
      <c r="K475" s="53">
        <v>3399000</v>
      </c>
    </row>
    <row r="476" spans="1:17" ht="12.75" hidden="1" customHeight="1">
      <c r="B476" s="4" t="s">
        <v>881</v>
      </c>
      <c r="I476" s="54">
        <v>800000</v>
      </c>
      <c r="J476" s="53">
        <v>29766000</v>
      </c>
      <c r="K476" s="53">
        <v>33856000</v>
      </c>
      <c r="L476" s="55"/>
      <c r="M476" s="55"/>
      <c r="N476" s="55"/>
    </row>
    <row r="477" spans="1:17" ht="12.75" hidden="1" customHeight="1">
      <c r="B477" s="4" t="s">
        <v>882</v>
      </c>
      <c r="I477" s="56">
        <f>SUM(I470:I476)</f>
        <v>238586100</v>
      </c>
      <c r="J477" s="56">
        <f>SUM(J470:J476)</f>
        <v>243475800</v>
      </c>
      <c r="K477" s="56">
        <f>SUM(K470:K476)</f>
        <v>249381800</v>
      </c>
      <c r="L477" s="55"/>
      <c r="M477" s="55"/>
      <c r="N477" s="55">
        <f>SUM(N470:N476)</f>
        <v>0</v>
      </c>
    </row>
    <row r="478" spans="1:17" ht="12.75" hidden="1" customHeight="1">
      <c r="B478" s="4" t="s">
        <v>883</v>
      </c>
      <c r="I478" s="56">
        <f>O469</f>
        <v>267976400</v>
      </c>
      <c r="J478" s="56">
        <f>P469</f>
        <v>266218400</v>
      </c>
      <c r="K478" s="56">
        <f>Q469</f>
        <v>264681400</v>
      </c>
      <c r="L478" s="55"/>
      <c r="M478" s="55"/>
      <c r="N478" s="55"/>
    </row>
    <row r="479" spans="1:17" ht="12.75" hidden="1" customHeight="1">
      <c r="B479" s="4" t="s">
        <v>884</v>
      </c>
      <c r="I479" s="57">
        <f>SUM(I477:I478)</f>
        <v>506562500</v>
      </c>
      <c r="J479" s="57">
        <f>SUM(J477:J478)</f>
        <v>509694200</v>
      </c>
      <c r="K479" s="57">
        <f>SUM(K477:K478)</f>
        <v>514063200</v>
      </c>
      <c r="L479" s="55"/>
      <c r="M479" s="55"/>
      <c r="N479" s="55"/>
    </row>
    <row r="480" spans="1:17" ht="12.75" hidden="1" customHeight="1">
      <c r="B480" s="4" t="s">
        <v>885</v>
      </c>
      <c r="I480" s="53">
        <v>1643200</v>
      </c>
      <c r="L480" s="55"/>
      <c r="M480" s="55"/>
      <c r="N480" s="55">
        <v>0</v>
      </c>
    </row>
    <row r="481" spans="2:14" ht="12.75" hidden="1" customHeight="1">
      <c r="B481" s="4" t="s">
        <v>886</v>
      </c>
      <c r="I481" s="56" t="e">
        <f>I479-I469</f>
        <v>#REF!</v>
      </c>
      <c r="J481" s="56">
        <f>J479-J469</f>
        <v>33000</v>
      </c>
      <c r="K481" s="56">
        <f>K479-K469</f>
        <v>0</v>
      </c>
      <c r="L481" s="58"/>
      <c r="M481" s="58"/>
      <c r="N481" s="58">
        <f>N477+N480-N469</f>
        <v>0</v>
      </c>
    </row>
    <row r="482" spans="2:14" ht="12.75" hidden="1" customHeight="1"/>
    <row r="483" spans="2:14" ht="12.75" hidden="1" customHeight="1">
      <c r="B483" s="4" t="s">
        <v>887</v>
      </c>
      <c r="I483" s="56" t="e">
        <f>I469-I475-I478</f>
        <v>#REF!</v>
      </c>
      <c r="J483" s="56">
        <f>J469-J475-J478-J468</f>
        <v>234093800</v>
      </c>
      <c r="K483" s="56">
        <f>K469-K475-K478-K468</f>
        <v>234132800</v>
      </c>
    </row>
    <row r="484" spans="2:14" ht="12.75" hidden="1" customHeight="1">
      <c r="B484" s="4" t="s">
        <v>138</v>
      </c>
      <c r="J484" s="56">
        <f>J483*0.025</f>
        <v>5852345</v>
      </c>
      <c r="K484" s="56">
        <f>K483*0.05</f>
        <v>11706640</v>
      </c>
    </row>
    <row r="485" spans="2:14" ht="12.75" hidden="1" customHeight="1">
      <c r="B485" s="4" t="s">
        <v>888</v>
      </c>
      <c r="J485" s="56">
        <f>J468/J483*100</f>
        <v>2.5417161838545059</v>
      </c>
      <c r="K485" s="56">
        <f>K468/K483*100</f>
        <v>5.0612302078136846</v>
      </c>
    </row>
    <row r="486" spans="2:14" ht="33" hidden="1" customHeight="1">
      <c r="B486" s="15" t="s">
        <v>889</v>
      </c>
      <c r="I486" s="53">
        <f>(I473+I474)*0.5</f>
        <v>26766950</v>
      </c>
      <c r="J486" s="53">
        <f>(J473+J474)*0.5</f>
        <v>28833150</v>
      </c>
      <c r="K486" s="53">
        <f>(K473+K474)*0.5</f>
        <v>29741150</v>
      </c>
    </row>
    <row r="487" spans="2:14" ht="12.75" hidden="1" customHeight="1">
      <c r="B487" s="4" t="s">
        <v>890</v>
      </c>
      <c r="I487" s="53">
        <v>26000000</v>
      </c>
      <c r="J487" s="53">
        <v>28000000</v>
      </c>
      <c r="K487" s="53">
        <v>29000000</v>
      </c>
    </row>
  </sheetData>
  <autoFilter ref="C12:H481"/>
  <mergeCells count="1">
    <mergeCell ref="A9:I9"/>
  </mergeCells>
  <pageMargins left="0.74803149606299213" right="0.35433070866141736" top="0.59055118110236227" bottom="0.39370078740157483" header="0.51181102362204722" footer="0.51181102362204722"/>
  <pageSetup paperSize="9" scale="78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U607"/>
  <sheetViews>
    <sheetView showGridLines="0" zoomScaleNormal="100" workbookViewId="0">
      <pane xSplit="7" ySplit="14" topLeftCell="I15" activePane="bottomRight" state="frozen"/>
      <selection pane="topRight" activeCell="I1" sqref="I1"/>
      <selection pane="bottomLeft" activeCell="A12" sqref="A12"/>
      <selection pane="bottomRight" activeCell="J9" sqref="J9"/>
    </sheetView>
  </sheetViews>
  <sheetFormatPr defaultRowHeight="12.75" customHeight="1" outlineLevelRow="7"/>
  <cols>
    <col min="1" max="1" width="6.7109375" style="59" customWidth="1"/>
    <col min="2" max="2" width="43.7109375" style="4" customWidth="1"/>
    <col min="3" max="3" width="11.85546875" style="4" bestFit="1" customWidth="1"/>
    <col min="4" max="4" width="5.42578125" style="4" customWidth="1"/>
    <col min="5" max="5" width="3.5703125" style="4" hidden="1" customWidth="1"/>
    <col min="6" max="6" width="8.28515625" style="4" customWidth="1"/>
    <col min="7" max="7" width="3.28515625" style="4" hidden="1" customWidth="1"/>
    <col min="8" max="8" width="16.7109375" style="4" hidden="1" customWidth="1"/>
    <col min="9" max="10" width="16.5703125" style="4" bestFit="1" customWidth="1"/>
    <col min="11" max="14" width="16.5703125" style="7" hidden="1" customWidth="1"/>
    <col min="15" max="16" width="14.28515625" style="8" hidden="1" customWidth="1"/>
    <col min="17" max="17" width="16" style="7" hidden="1" customWidth="1"/>
    <col min="18" max="21" width="14.5703125" style="7" hidden="1" customWidth="1"/>
    <col min="22" max="255" width="9.140625" style="7"/>
    <col min="256" max="262" width="8.28515625" style="7" customWidth="1"/>
    <col min="263" max="263" width="30.7109375" style="7" customWidth="1"/>
    <col min="264" max="266" width="15.42578125" style="7" customWidth="1"/>
    <col min="267" max="511" width="9.140625" style="7"/>
    <col min="512" max="518" width="8.28515625" style="7" customWidth="1"/>
    <col min="519" max="519" width="30.7109375" style="7" customWidth="1"/>
    <col min="520" max="522" width="15.42578125" style="7" customWidth="1"/>
    <col min="523" max="767" width="9.140625" style="7"/>
    <col min="768" max="774" width="8.28515625" style="7" customWidth="1"/>
    <col min="775" max="775" width="30.7109375" style="7" customWidth="1"/>
    <col min="776" max="778" width="15.42578125" style="7" customWidth="1"/>
    <col min="779" max="1023" width="9.140625" style="7"/>
    <col min="1024" max="1030" width="8.28515625" style="7" customWidth="1"/>
    <col min="1031" max="1031" width="30.7109375" style="7" customWidth="1"/>
    <col min="1032" max="1034" width="15.42578125" style="7" customWidth="1"/>
    <col min="1035" max="1279" width="9.140625" style="7"/>
    <col min="1280" max="1286" width="8.28515625" style="7" customWidth="1"/>
    <col min="1287" max="1287" width="30.7109375" style="7" customWidth="1"/>
    <col min="1288" max="1290" width="15.42578125" style="7" customWidth="1"/>
    <col min="1291" max="1535" width="9.140625" style="7"/>
    <col min="1536" max="1542" width="8.28515625" style="7" customWidth="1"/>
    <col min="1543" max="1543" width="30.7109375" style="7" customWidth="1"/>
    <col min="1544" max="1546" width="15.42578125" style="7" customWidth="1"/>
    <col min="1547" max="1791" width="9.140625" style="7"/>
    <col min="1792" max="1798" width="8.28515625" style="7" customWidth="1"/>
    <col min="1799" max="1799" width="30.7109375" style="7" customWidth="1"/>
    <col min="1800" max="1802" width="15.42578125" style="7" customWidth="1"/>
    <col min="1803" max="2047" width="9.140625" style="7"/>
    <col min="2048" max="2054" width="8.28515625" style="7" customWidth="1"/>
    <col min="2055" max="2055" width="30.7109375" style="7" customWidth="1"/>
    <col min="2056" max="2058" width="15.42578125" style="7" customWidth="1"/>
    <col min="2059" max="2303" width="9.140625" style="7"/>
    <col min="2304" max="2310" width="8.28515625" style="7" customWidth="1"/>
    <col min="2311" max="2311" width="30.7109375" style="7" customWidth="1"/>
    <col min="2312" max="2314" width="15.42578125" style="7" customWidth="1"/>
    <col min="2315" max="2559" width="9.140625" style="7"/>
    <col min="2560" max="2566" width="8.28515625" style="7" customWidth="1"/>
    <col min="2567" max="2567" width="30.7109375" style="7" customWidth="1"/>
    <col min="2568" max="2570" width="15.42578125" style="7" customWidth="1"/>
    <col min="2571" max="2815" width="9.140625" style="7"/>
    <col min="2816" max="2822" width="8.28515625" style="7" customWidth="1"/>
    <col min="2823" max="2823" width="30.7109375" style="7" customWidth="1"/>
    <col min="2824" max="2826" width="15.42578125" style="7" customWidth="1"/>
    <col min="2827" max="3071" width="9.140625" style="7"/>
    <col min="3072" max="3078" width="8.28515625" style="7" customWidth="1"/>
    <col min="3079" max="3079" width="30.7109375" style="7" customWidth="1"/>
    <col min="3080" max="3082" width="15.42578125" style="7" customWidth="1"/>
    <col min="3083" max="3327" width="9.140625" style="7"/>
    <col min="3328" max="3334" width="8.28515625" style="7" customWidth="1"/>
    <col min="3335" max="3335" width="30.7109375" style="7" customWidth="1"/>
    <col min="3336" max="3338" width="15.42578125" style="7" customWidth="1"/>
    <col min="3339" max="3583" width="9.140625" style="7"/>
    <col min="3584" max="3590" width="8.28515625" style="7" customWidth="1"/>
    <col min="3591" max="3591" width="30.7109375" style="7" customWidth="1"/>
    <col min="3592" max="3594" width="15.42578125" style="7" customWidth="1"/>
    <col min="3595" max="3839" width="9.140625" style="7"/>
    <col min="3840" max="3846" width="8.28515625" style="7" customWidth="1"/>
    <col min="3847" max="3847" width="30.7109375" style="7" customWidth="1"/>
    <col min="3848" max="3850" width="15.42578125" style="7" customWidth="1"/>
    <col min="3851" max="4095" width="9.140625" style="7"/>
    <col min="4096" max="4102" width="8.28515625" style="7" customWidth="1"/>
    <col min="4103" max="4103" width="30.7109375" style="7" customWidth="1"/>
    <col min="4104" max="4106" width="15.42578125" style="7" customWidth="1"/>
    <col min="4107" max="4351" width="9.140625" style="7"/>
    <col min="4352" max="4358" width="8.28515625" style="7" customWidth="1"/>
    <col min="4359" max="4359" width="30.7109375" style="7" customWidth="1"/>
    <col min="4360" max="4362" width="15.42578125" style="7" customWidth="1"/>
    <col min="4363" max="4607" width="9.140625" style="7"/>
    <col min="4608" max="4614" width="8.28515625" style="7" customWidth="1"/>
    <col min="4615" max="4615" width="30.7109375" style="7" customWidth="1"/>
    <col min="4616" max="4618" width="15.42578125" style="7" customWidth="1"/>
    <col min="4619" max="4863" width="9.140625" style="7"/>
    <col min="4864" max="4870" width="8.28515625" style="7" customWidth="1"/>
    <col min="4871" max="4871" width="30.7109375" style="7" customWidth="1"/>
    <col min="4872" max="4874" width="15.42578125" style="7" customWidth="1"/>
    <col min="4875" max="5119" width="9.140625" style="7"/>
    <col min="5120" max="5126" width="8.28515625" style="7" customWidth="1"/>
    <col min="5127" max="5127" width="30.7109375" style="7" customWidth="1"/>
    <col min="5128" max="5130" width="15.42578125" style="7" customWidth="1"/>
    <col min="5131" max="5375" width="9.140625" style="7"/>
    <col min="5376" max="5382" width="8.28515625" style="7" customWidth="1"/>
    <col min="5383" max="5383" width="30.7109375" style="7" customWidth="1"/>
    <col min="5384" max="5386" width="15.42578125" style="7" customWidth="1"/>
    <col min="5387" max="5631" width="9.140625" style="7"/>
    <col min="5632" max="5638" width="8.28515625" style="7" customWidth="1"/>
    <col min="5639" max="5639" width="30.7109375" style="7" customWidth="1"/>
    <col min="5640" max="5642" width="15.42578125" style="7" customWidth="1"/>
    <col min="5643" max="5887" width="9.140625" style="7"/>
    <col min="5888" max="5894" width="8.28515625" style="7" customWidth="1"/>
    <col min="5895" max="5895" width="30.7109375" style="7" customWidth="1"/>
    <col min="5896" max="5898" width="15.42578125" style="7" customWidth="1"/>
    <col min="5899" max="6143" width="9.140625" style="7"/>
    <col min="6144" max="6150" width="8.28515625" style="7" customWidth="1"/>
    <col min="6151" max="6151" width="30.7109375" style="7" customWidth="1"/>
    <col min="6152" max="6154" width="15.42578125" style="7" customWidth="1"/>
    <col min="6155" max="6399" width="9.140625" style="7"/>
    <col min="6400" max="6406" width="8.28515625" style="7" customWidth="1"/>
    <col min="6407" max="6407" width="30.7109375" style="7" customWidth="1"/>
    <col min="6408" max="6410" width="15.42578125" style="7" customWidth="1"/>
    <col min="6411" max="6655" width="9.140625" style="7"/>
    <col min="6656" max="6662" width="8.28515625" style="7" customWidth="1"/>
    <col min="6663" max="6663" width="30.7109375" style="7" customWidth="1"/>
    <col min="6664" max="6666" width="15.42578125" style="7" customWidth="1"/>
    <col min="6667" max="6911" width="9.140625" style="7"/>
    <col min="6912" max="6918" width="8.28515625" style="7" customWidth="1"/>
    <col min="6919" max="6919" width="30.7109375" style="7" customWidth="1"/>
    <col min="6920" max="6922" width="15.42578125" style="7" customWidth="1"/>
    <col min="6923" max="7167" width="9.140625" style="7"/>
    <col min="7168" max="7174" width="8.28515625" style="7" customWidth="1"/>
    <col min="7175" max="7175" width="30.7109375" style="7" customWidth="1"/>
    <col min="7176" max="7178" width="15.42578125" style="7" customWidth="1"/>
    <col min="7179" max="7423" width="9.140625" style="7"/>
    <col min="7424" max="7430" width="8.28515625" style="7" customWidth="1"/>
    <col min="7431" max="7431" width="30.7109375" style="7" customWidth="1"/>
    <col min="7432" max="7434" width="15.42578125" style="7" customWidth="1"/>
    <col min="7435" max="7679" width="9.140625" style="7"/>
    <col min="7680" max="7686" width="8.28515625" style="7" customWidth="1"/>
    <col min="7687" max="7687" width="30.7109375" style="7" customWidth="1"/>
    <col min="7688" max="7690" width="15.42578125" style="7" customWidth="1"/>
    <col min="7691" max="7935" width="9.140625" style="7"/>
    <col min="7936" max="7942" width="8.28515625" style="7" customWidth="1"/>
    <col min="7943" max="7943" width="30.7109375" style="7" customWidth="1"/>
    <col min="7944" max="7946" width="15.42578125" style="7" customWidth="1"/>
    <col min="7947" max="8191" width="9.140625" style="7"/>
    <col min="8192" max="8198" width="8.28515625" style="7" customWidth="1"/>
    <col min="8199" max="8199" width="30.7109375" style="7" customWidth="1"/>
    <col min="8200" max="8202" width="15.42578125" style="7" customWidth="1"/>
    <col min="8203" max="8447" width="9.140625" style="7"/>
    <col min="8448" max="8454" width="8.28515625" style="7" customWidth="1"/>
    <col min="8455" max="8455" width="30.7109375" style="7" customWidth="1"/>
    <col min="8456" max="8458" width="15.42578125" style="7" customWidth="1"/>
    <col min="8459" max="8703" width="9.140625" style="7"/>
    <col min="8704" max="8710" width="8.28515625" style="7" customWidth="1"/>
    <col min="8711" max="8711" width="30.7109375" style="7" customWidth="1"/>
    <col min="8712" max="8714" width="15.42578125" style="7" customWidth="1"/>
    <col min="8715" max="8959" width="9.140625" style="7"/>
    <col min="8960" max="8966" width="8.28515625" style="7" customWidth="1"/>
    <col min="8967" max="8967" width="30.7109375" style="7" customWidth="1"/>
    <col min="8968" max="8970" width="15.42578125" style="7" customWidth="1"/>
    <col min="8971" max="9215" width="9.140625" style="7"/>
    <col min="9216" max="9222" width="8.28515625" style="7" customWidth="1"/>
    <col min="9223" max="9223" width="30.7109375" style="7" customWidth="1"/>
    <col min="9224" max="9226" width="15.42578125" style="7" customWidth="1"/>
    <col min="9227" max="9471" width="9.140625" style="7"/>
    <col min="9472" max="9478" width="8.28515625" style="7" customWidth="1"/>
    <col min="9479" max="9479" width="30.7109375" style="7" customWidth="1"/>
    <col min="9480" max="9482" width="15.42578125" style="7" customWidth="1"/>
    <col min="9483" max="9727" width="9.140625" style="7"/>
    <col min="9728" max="9734" width="8.28515625" style="7" customWidth="1"/>
    <col min="9735" max="9735" width="30.7109375" style="7" customWidth="1"/>
    <col min="9736" max="9738" width="15.42578125" style="7" customWidth="1"/>
    <col min="9739" max="9983" width="9.140625" style="7"/>
    <col min="9984" max="9990" width="8.28515625" style="7" customWidth="1"/>
    <col min="9991" max="9991" width="30.7109375" style="7" customWidth="1"/>
    <col min="9992" max="9994" width="15.42578125" style="7" customWidth="1"/>
    <col min="9995" max="10239" width="9.140625" style="7"/>
    <col min="10240" max="10246" width="8.28515625" style="7" customWidth="1"/>
    <col min="10247" max="10247" width="30.7109375" style="7" customWidth="1"/>
    <col min="10248" max="10250" width="15.42578125" style="7" customWidth="1"/>
    <col min="10251" max="10495" width="9.140625" style="7"/>
    <col min="10496" max="10502" width="8.28515625" style="7" customWidth="1"/>
    <col min="10503" max="10503" width="30.7109375" style="7" customWidth="1"/>
    <col min="10504" max="10506" width="15.42578125" style="7" customWidth="1"/>
    <col min="10507" max="10751" width="9.140625" style="7"/>
    <col min="10752" max="10758" width="8.28515625" style="7" customWidth="1"/>
    <col min="10759" max="10759" width="30.7109375" style="7" customWidth="1"/>
    <col min="10760" max="10762" width="15.42578125" style="7" customWidth="1"/>
    <col min="10763" max="11007" width="9.140625" style="7"/>
    <col min="11008" max="11014" width="8.28515625" style="7" customWidth="1"/>
    <col min="11015" max="11015" width="30.7109375" style="7" customWidth="1"/>
    <col min="11016" max="11018" width="15.42578125" style="7" customWidth="1"/>
    <col min="11019" max="11263" width="9.140625" style="7"/>
    <col min="11264" max="11270" width="8.28515625" style="7" customWidth="1"/>
    <col min="11271" max="11271" width="30.7109375" style="7" customWidth="1"/>
    <col min="11272" max="11274" width="15.42578125" style="7" customWidth="1"/>
    <col min="11275" max="11519" width="9.140625" style="7"/>
    <col min="11520" max="11526" width="8.28515625" style="7" customWidth="1"/>
    <col min="11527" max="11527" width="30.7109375" style="7" customWidth="1"/>
    <col min="11528" max="11530" width="15.42578125" style="7" customWidth="1"/>
    <col min="11531" max="11775" width="9.140625" style="7"/>
    <col min="11776" max="11782" width="8.28515625" style="7" customWidth="1"/>
    <col min="11783" max="11783" width="30.7109375" style="7" customWidth="1"/>
    <col min="11784" max="11786" width="15.42578125" style="7" customWidth="1"/>
    <col min="11787" max="12031" width="9.140625" style="7"/>
    <col min="12032" max="12038" width="8.28515625" style="7" customWidth="1"/>
    <col min="12039" max="12039" width="30.7109375" style="7" customWidth="1"/>
    <col min="12040" max="12042" width="15.42578125" style="7" customWidth="1"/>
    <col min="12043" max="12287" width="9.140625" style="7"/>
    <col min="12288" max="12294" width="8.28515625" style="7" customWidth="1"/>
    <col min="12295" max="12295" width="30.7109375" style="7" customWidth="1"/>
    <col min="12296" max="12298" width="15.42578125" style="7" customWidth="1"/>
    <col min="12299" max="12543" width="9.140625" style="7"/>
    <col min="12544" max="12550" width="8.28515625" style="7" customWidth="1"/>
    <col min="12551" max="12551" width="30.7109375" style="7" customWidth="1"/>
    <col min="12552" max="12554" width="15.42578125" style="7" customWidth="1"/>
    <col min="12555" max="12799" width="9.140625" style="7"/>
    <col min="12800" max="12806" width="8.28515625" style="7" customWidth="1"/>
    <col min="12807" max="12807" width="30.7109375" style="7" customWidth="1"/>
    <col min="12808" max="12810" width="15.42578125" style="7" customWidth="1"/>
    <col min="12811" max="13055" width="9.140625" style="7"/>
    <col min="13056" max="13062" width="8.28515625" style="7" customWidth="1"/>
    <col min="13063" max="13063" width="30.7109375" style="7" customWidth="1"/>
    <col min="13064" max="13066" width="15.42578125" style="7" customWidth="1"/>
    <col min="13067" max="13311" width="9.140625" style="7"/>
    <col min="13312" max="13318" width="8.28515625" style="7" customWidth="1"/>
    <col min="13319" max="13319" width="30.7109375" style="7" customWidth="1"/>
    <col min="13320" max="13322" width="15.42578125" style="7" customWidth="1"/>
    <col min="13323" max="13567" width="9.140625" style="7"/>
    <col min="13568" max="13574" width="8.28515625" style="7" customWidth="1"/>
    <col min="13575" max="13575" width="30.7109375" style="7" customWidth="1"/>
    <col min="13576" max="13578" width="15.42578125" style="7" customWidth="1"/>
    <col min="13579" max="13823" width="9.140625" style="7"/>
    <col min="13824" max="13830" width="8.28515625" style="7" customWidth="1"/>
    <col min="13831" max="13831" width="30.7109375" style="7" customWidth="1"/>
    <col min="13832" max="13834" width="15.42578125" style="7" customWidth="1"/>
    <col min="13835" max="14079" width="9.140625" style="7"/>
    <col min="14080" max="14086" width="8.28515625" style="7" customWidth="1"/>
    <col min="14087" max="14087" width="30.7109375" style="7" customWidth="1"/>
    <col min="14088" max="14090" width="15.42578125" style="7" customWidth="1"/>
    <col min="14091" max="14335" width="9.140625" style="7"/>
    <col min="14336" max="14342" width="8.28515625" style="7" customWidth="1"/>
    <col min="14343" max="14343" width="30.7109375" style="7" customWidth="1"/>
    <col min="14344" max="14346" width="15.42578125" style="7" customWidth="1"/>
    <col min="14347" max="14591" width="9.140625" style="7"/>
    <col min="14592" max="14598" width="8.28515625" style="7" customWidth="1"/>
    <col min="14599" max="14599" width="30.7109375" style="7" customWidth="1"/>
    <col min="14600" max="14602" width="15.42578125" style="7" customWidth="1"/>
    <col min="14603" max="14847" width="9.140625" style="7"/>
    <col min="14848" max="14854" width="8.28515625" style="7" customWidth="1"/>
    <col min="14855" max="14855" width="30.7109375" style="7" customWidth="1"/>
    <col min="14856" max="14858" width="15.42578125" style="7" customWidth="1"/>
    <col min="14859" max="15103" width="9.140625" style="7"/>
    <col min="15104" max="15110" width="8.28515625" style="7" customWidth="1"/>
    <col min="15111" max="15111" width="30.7109375" style="7" customWidth="1"/>
    <col min="15112" max="15114" width="15.42578125" style="7" customWidth="1"/>
    <col min="15115" max="15359" width="9.140625" style="7"/>
    <col min="15360" max="15366" width="8.28515625" style="7" customWidth="1"/>
    <col min="15367" max="15367" width="30.7109375" style="7" customWidth="1"/>
    <col min="15368" max="15370" width="15.42578125" style="7" customWidth="1"/>
    <col min="15371" max="15615" width="9.140625" style="7"/>
    <col min="15616" max="15622" width="8.28515625" style="7" customWidth="1"/>
    <col min="15623" max="15623" width="30.7109375" style="7" customWidth="1"/>
    <col min="15624" max="15626" width="15.42578125" style="7" customWidth="1"/>
    <col min="15627" max="15871" width="9.140625" style="7"/>
    <col min="15872" max="15878" width="8.28515625" style="7" customWidth="1"/>
    <col min="15879" max="15879" width="30.7109375" style="7" customWidth="1"/>
    <col min="15880" max="15882" width="15.42578125" style="7" customWidth="1"/>
    <col min="15883" max="16127" width="9.140625" style="7"/>
    <col min="16128" max="16134" width="8.28515625" style="7" customWidth="1"/>
    <col min="16135" max="16135" width="30.7109375" style="7" customWidth="1"/>
    <col min="16136" max="16138" width="15.42578125" style="7" customWidth="1"/>
    <col min="16139" max="16384" width="9.140625" style="7"/>
  </cols>
  <sheetData>
    <row r="1" spans="1:21" ht="12.75" customHeight="1">
      <c r="J1" s="60" t="s">
        <v>891</v>
      </c>
    </row>
    <row r="2" spans="1:21" ht="12.75" customHeight="1">
      <c r="J2" s="63" t="s">
        <v>0</v>
      </c>
    </row>
    <row r="3" spans="1:21" ht="12.75" customHeight="1">
      <c r="J3" s="65" t="s">
        <v>906</v>
      </c>
    </row>
    <row r="5" spans="1:21" ht="12.75" customHeight="1">
      <c r="H5" s="60" t="s">
        <v>891</v>
      </c>
      <c r="I5" s="61"/>
      <c r="J5" s="60" t="s">
        <v>892</v>
      </c>
      <c r="K5" s="6"/>
      <c r="L5" s="6"/>
      <c r="N5" s="62"/>
    </row>
    <row r="6" spans="1:21" ht="12.75" customHeight="1">
      <c r="H6" s="63" t="s">
        <v>141</v>
      </c>
      <c r="I6" s="61"/>
      <c r="J6" s="63" t="s">
        <v>0</v>
      </c>
      <c r="K6" s="9"/>
      <c r="L6" s="9"/>
      <c r="N6" s="62"/>
    </row>
    <row r="7" spans="1:21" ht="12.75" customHeight="1">
      <c r="H7" s="64"/>
      <c r="I7" s="61"/>
      <c r="J7" s="65" t="s">
        <v>1</v>
      </c>
      <c r="N7" s="62"/>
    </row>
    <row r="8" spans="1:21" ht="15">
      <c r="B8" s="12"/>
      <c r="C8" s="11"/>
      <c r="D8" s="12"/>
      <c r="E8" s="11"/>
      <c r="F8" s="11"/>
      <c r="G8" s="11"/>
      <c r="I8" s="61"/>
      <c r="J8" s="61"/>
      <c r="N8" s="62"/>
    </row>
    <row r="9" spans="1:21" ht="15">
      <c r="B9" s="12"/>
      <c r="C9" s="12"/>
      <c r="D9" s="12"/>
      <c r="E9" s="12"/>
      <c r="F9" s="12"/>
      <c r="G9" s="12"/>
      <c r="I9" s="61"/>
      <c r="J9" s="61"/>
      <c r="N9" s="62"/>
    </row>
    <row r="10" spans="1:21" ht="15" hidden="1">
      <c r="A10" s="89" t="s">
        <v>893</v>
      </c>
      <c r="B10" s="89"/>
      <c r="C10" s="89"/>
      <c r="D10" s="89"/>
      <c r="E10" s="89"/>
      <c r="F10" s="89"/>
      <c r="G10" s="89"/>
      <c r="H10" s="89"/>
      <c r="I10" s="61"/>
      <c r="J10" s="61"/>
      <c r="N10" s="62"/>
    </row>
    <row r="11" spans="1:21" ht="45.75" customHeight="1">
      <c r="A11" s="90" t="s">
        <v>894</v>
      </c>
      <c r="B11" s="90"/>
      <c r="C11" s="90"/>
      <c r="D11" s="90"/>
      <c r="E11" s="90"/>
      <c r="F11" s="90"/>
      <c r="G11" s="90"/>
      <c r="H11" s="90"/>
      <c r="I11" s="90"/>
      <c r="J11" s="90"/>
      <c r="N11" s="62"/>
    </row>
    <row r="12" spans="1:21" ht="15">
      <c r="B12" s="12"/>
      <c r="C12" s="12"/>
      <c r="D12" s="12"/>
      <c r="E12" s="12"/>
      <c r="F12" s="12"/>
      <c r="G12" s="12"/>
      <c r="I12" s="61"/>
      <c r="J12" s="61"/>
      <c r="N12" s="62"/>
    </row>
    <row r="13" spans="1:21" ht="15">
      <c r="A13" s="12" t="s">
        <v>2</v>
      </c>
      <c r="B13" s="15"/>
      <c r="C13" s="15"/>
      <c r="D13" s="15"/>
      <c r="E13" s="15"/>
      <c r="F13" s="15"/>
      <c r="G13" s="15"/>
      <c r="H13" s="15" t="s">
        <v>895</v>
      </c>
      <c r="I13" s="15" t="s">
        <v>895</v>
      </c>
      <c r="J13" s="61"/>
      <c r="K13" s="7" t="s">
        <v>896</v>
      </c>
      <c r="N13" s="62" t="s">
        <v>896</v>
      </c>
      <c r="O13" s="8" t="s">
        <v>897</v>
      </c>
      <c r="P13" s="8" t="s">
        <v>898</v>
      </c>
    </row>
    <row r="14" spans="1:21" ht="55.5" customHeight="1">
      <c r="A14" s="16" t="s">
        <v>899</v>
      </c>
      <c r="B14" s="16" t="s">
        <v>144</v>
      </c>
      <c r="C14" s="16" t="s">
        <v>149</v>
      </c>
      <c r="D14" s="17" t="s">
        <v>150</v>
      </c>
      <c r="E14" s="17" t="s">
        <v>146</v>
      </c>
      <c r="F14" s="17" t="s">
        <v>147</v>
      </c>
      <c r="G14" s="17" t="s">
        <v>148</v>
      </c>
      <c r="H14" s="16" t="s">
        <v>151</v>
      </c>
      <c r="I14" s="16" t="s">
        <v>152</v>
      </c>
      <c r="J14" s="16" t="s">
        <v>153</v>
      </c>
      <c r="K14" s="18" t="s">
        <v>900</v>
      </c>
      <c r="L14" s="18"/>
      <c r="N14" s="66" t="s">
        <v>901</v>
      </c>
      <c r="O14" s="66"/>
      <c r="P14" s="66"/>
      <c r="Q14" s="67" t="s">
        <v>902</v>
      </c>
      <c r="R14" s="68" t="s">
        <v>903</v>
      </c>
      <c r="S14" s="69">
        <v>2016</v>
      </c>
      <c r="T14" s="69">
        <v>2017</v>
      </c>
      <c r="U14" s="69">
        <v>2018</v>
      </c>
    </row>
    <row r="15" spans="1:21" ht="30" outlineLevel="1">
      <c r="A15" s="70">
        <v>1</v>
      </c>
      <c r="B15" s="25" t="s">
        <v>596</v>
      </c>
      <c r="C15" s="24" t="s">
        <v>597</v>
      </c>
      <c r="D15" s="24" t="s">
        <v>156</v>
      </c>
      <c r="E15" s="25" t="s">
        <v>327</v>
      </c>
      <c r="F15" s="24"/>
      <c r="G15" s="25" t="s">
        <v>157</v>
      </c>
      <c r="H15" s="26">
        <f>H16+H117+H127</f>
        <v>306918700</v>
      </c>
      <c r="I15" s="26">
        <f t="shared" ref="I15:J15" si="0">I16+I117+I127</f>
        <v>306118700</v>
      </c>
      <c r="J15" s="26">
        <f t="shared" si="0"/>
        <v>306118700</v>
      </c>
      <c r="K15" s="22">
        <f>K16+K117+K127</f>
        <v>103824500</v>
      </c>
      <c r="L15" s="22">
        <f t="shared" ref="L15:P15" si="1">L16+L117+L127</f>
        <v>0</v>
      </c>
      <c r="M15" s="22">
        <f t="shared" si="1"/>
        <v>0</v>
      </c>
      <c r="N15" s="22">
        <f t="shared" si="1"/>
        <v>203094200</v>
      </c>
      <c r="O15" s="22">
        <f t="shared" si="1"/>
        <v>203094200</v>
      </c>
      <c r="P15" s="22">
        <f t="shared" si="1"/>
        <v>203094200</v>
      </c>
      <c r="Q15" s="71">
        <f t="shared" ref="Q15:Q79" si="2">H15+I15+J15</f>
        <v>919156100</v>
      </c>
      <c r="R15" s="22">
        <f t="shared" ref="R15:U15" si="3">SUM(R16:R163)</f>
        <v>0</v>
      </c>
      <c r="S15" s="22">
        <f t="shared" si="3"/>
        <v>0</v>
      </c>
      <c r="T15" s="22">
        <f t="shared" si="3"/>
        <v>0</v>
      </c>
      <c r="U15" s="22">
        <f t="shared" si="3"/>
        <v>0</v>
      </c>
    </row>
    <row r="16" spans="1:21" ht="60" outlineLevel="6">
      <c r="A16" s="72">
        <f>A15+1</f>
        <v>2</v>
      </c>
      <c r="B16" s="25" t="s">
        <v>599</v>
      </c>
      <c r="C16" s="24" t="s">
        <v>600</v>
      </c>
      <c r="D16" s="24" t="s">
        <v>156</v>
      </c>
      <c r="E16" s="25" t="s">
        <v>327</v>
      </c>
      <c r="F16" s="24"/>
      <c r="G16" s="25" t="s">
        <v>157</v>
      </c>
      <c r="H16" s="26">
        <f>H17+H22+H27+H32+H41+H50+H55+++H64+H89+H98+H103++H112</f>
        <v>292549900</v>
      </c>
      <c r="I16" s="26">
        <f t="shared" ref="I16:J16" si="4">I17+I22+I27+I32+I41+I50+I55+++I64+I89+I98+I103++I112</f>
        <v>291749900</v>
      </c>
      <c r="J16" s="26">
        <f t="shared" si="4"/>
        <v>291749900</v>
      </c>
      <c r="K16" s="22">
        <f>SUM(K17:K116)</f>
        <v>90735800</v>
      </c>
      <c r="L16" s="22">
        <f t="shared" ref="L16:P16" si="5">SUM(L17:L116)</f>
        <v>0</v>
      </c>
      <c r="M16" s="22">
        <f t="shared" si="5"/>
        <v>0</v>
      </c>
      <c r="N16" s="22">
        <f t="shared" si="5"/>
        <v>201814100</v>
      </c>
      <c r="O16" s="22">
        <f t="shared" si="5"/>
        <v>201814100</v>
      </c>
      <c r="P16" s="22">
        <f t="shared" si="5"/>
        <v>201814100</v>
      </c>
      <c r="Q16" s="71">
        <f t="shared" si="2"/>
        <v>876049700</v>
      </c>
      <c r="R16" s="73">
        <f t="shared" ref="R16:R79" si="6">SUM(S16:U16)</f>
        <v>0</v>
      </c>
      <c r="S16" s="74"/>
      <c r="T16" s="74"/>
      <c r="U16" s="74"/>
    </row>
    <row r="17" spans="1:21" ht="270" outlineLevel="6">
      <c r="A17" s="72">
        <f t="shared" ref="A17:A80" si="7">A16+1</f>
        <v>3</v>
      </c>
      <c r="B17" s="35" t="s">
        <v>602</v>
      </c>
      <c r="C17" s="24" t="s">
        <v>603</v>
      </c>
      <c r="D17" s="24"/>
      <c r="E17" s="25" t="s">
        <v>327</v>
      </c>
      <c r="F17" s="24"/>
      <c r="G17" s="25" t="s">
        <v>157</v>
      </c>
      <c r="H17" s="26">
        <f t="shared" ref="H17:J18" si="8">H18</f>
        <v>11454100</v>
      </c>
      <c r="I17" s="26">
        <f t="shared" si="8"/>
        <v>11454100</v>
      </c>
      <c r="J17" s="26">
        <f t="shared" si="8"/>
        <v>11454100</v>
      </c>
      <c r="K17" s="22"/>
      <c r="L17" s="22"/>
      <c r="M17" s="8"/>
      <c r="N17" s="28"/>
      <c r="Q17" s="71">
        <f t="shared" si="2"/>
        <v>34362300</v>
      </c>
      <c r="R17" s="73">
        <f t="shared" si="6"/>
        <v>0</v>
      </c>
      <c r="S17" s="74"/>
      <c r="T17" s="74"/>
      <c r="U17" s="74"/>
    </row>
    <row r="18" spans="1:21" ht="90" outlineLevel="6">
      <c r="A18" s="72">
        <f t="shared" si="7"/>
        <v>4</v>
      </c>
      <c r="B18" s="33" t="s">
        <v>165</v>
      </c>
      <c r="C18" s="24" t="s">
        <v>603</v>
      </c>
      <c r="D18" s="24" t="s">
        <v>166</v>
      </c>
      <c r="E18" s="25" t="s">
        <v>327</v>
      </c>
      <c r="F18" s="24"/>
      <c r="G18" s="25" t="s">
        <v>157</v>
      </c>
      <c r="H18" s="26">
        <f t="shared" si="8"/>
        <v>11454100</v>
      </c>
      <c r="I18" s="26">
        <f t="shared" si="8"/>
        <v>11454100</v>
      </c>
      <c r="J18" s="26">
        <f t="shared" si="8"/>
        <v>11454100</v>
      </c>
      <c r="K18" s="22"/>
      <c r="L18" s="22"/>
      <c r="M18" s="8"/>
      <c r="N18" s="28"/>
      <c r="Q18" s="71">
        <f t="shared" si="2"/>
        <v>34362300</v>
      </c>
      <c r="R18" s="73">
        <f t="shared" si="6"/>
        <v>0</v>
      </c>
      <c r="S18" s="74"/>
      <c r="T18" s="74"/>
      <c r="U18" s="74"/>
    </row>
    <row r="19" spans="1:21" ht="30" outlineLevel="7">
      <c r="A19" s="72">
        <f t="shared" si="7"/>
        <v>5</v>
      </c>
      <c r="B19" s="25" t="s">
        <v>202</v>
      </c>
      <c r="C19" s="24" t="s">
        <v>603</v>
      </c>
      <c r="D19" s="24" t="s">
        <v>203</v>
      </c>
      <c r="E19" s="25" t="s">
        <v>327</v>
      </c>
      <c r="F19" s="24"/>
      <c r="G19" s="25" t="s">
        <v>157</v>
      </c>
      <c r="H19" s="26">
        <f>SUM(K19:N19)</f>
        <v>11454100</v>
      </c>
      <c r="I19" s="75">
        <v>11454100</v>
      </c>
      <c r="J19" s="26">
        <v>11454100</v>
      </c>
      <c r="K19" s="22"/>
      <c r="L19" s="22"/>
      <c r="M19" s="8"/>
      <c r="N19" s="31">
        <v>11454100</v>
      </c>
      <c r="O19" s="8">
        <v>11454100</v>
      </c>
      <c r="P19" s="8">
        <v>11454100</v>
      </c>
      <c r="Q19" s="71">
        <f t="shared" si="2"/>
        <v>34362300</v>
      </c>
      <c r="R19" s="73">
        <f t="shared" si="6"/>
        <v>0</v>
      </c>
      <c r="S19" s="74"/>
      <c r="T19" s="74"/>
      <c r="U19" s="74"/>
    </row>
    <row r="20" spans="1:21" ht="15" outlineLevel="7">
      <c r="A20" s="72">
        <f t="shared" si="7"/>
        <v>6</v>
      </c>
      <c r="B20" s="25" t="s">
        <v>70</v>
      </c>
      <c r="C20" s="24" t="s">
        <v>603</v>
      </c>
      <c r="D20" s="24" t="s">
        <v>203</v>
      </c>
      <c r="E20" s="25"/>
      <c r="F20" s="24" t="s">
        <v>71</v>
      </c>
      <c r="G20" s="25"/>
      <c r="H20" s="26">
        <f>H19</f>
        <v>11454100</v>
      </c>
      <c r="I20" s="26">
        <f t="shared" ref="I20:J20" si="9">I19</f>
        <v>11454100</v>
      </c>
      <c r="J20" s="26">
        <f t="shared" si="9"/>
        <v>11454100</v>
      </c>
      <c r="K20" s="22"/>
      <c r="L20" s="22"/>
      <c r="M20" s="8"/>
      <c r="N20" s="31"/>
      <c r="Q20" s="71">
        <f t="shared" si="2"/>
        <v>34362300</v>
      </c>
      <c r="R20" s="73">
        <f t="shared" si="6"/>
        <v>0</v>
      </c>
      <c r="S20" s="74"/>
      <c r="T20" s="74"/>
      <c r="U20" s="74"/>
    </row>
    <row r="21" spans="1:21" ht="15" outlineLevel="7">
      <c r="A21" s="72">
        <f t="shared" si="7"/>
        <v>7</v>
      </c>
      <c r="B21" s="25" t="s">
        <v>73</v>
      </c>
      <c r="C21" s="24" t="s">
        <v>603</v>
      </c>
      <c r="D21" s="24" t="s">
        <v>203</v>
      </c>
      <c r="E21" s="25"/>
      <c r="F21" s="24" t="s">
        <v>74</v>
      </c>
      <c r="G21" s="25"/>
      <c r="H21" s="26">
        <f>H19</f>
        <v>11454100</v>
      </c>
      <c r="I21" s="26">
        <f t="shared" ref="I21:J21" si="10">I19</f>
        <v>11454100</v>
      </c>
      <c r="J21" s="26">
        <f t="shared" si="10"/>
        <v>11454100</v>
      </c>
      <c r="K21" s="22"/>
      <c r="L21" s="22"/>
      <c r="M21" s="8"/>
      <c r="N21" s="31"/>
      <c r="Q21" s="71">
        <f t="shared" si="2"/>
        <v>34362300</v>
      </c>
      <c r="R21" s="73">
        <f t="shared" si="6"/>
        <v>0</v>
      </c>
      <c r="S21" s="74"/>
      <c r="T21" s="74"/>
      <c r="U21" s="74"/>
    </row>
    <row r="22" spans="1:21" ht="270" outlineLevel="7">
      <c r="A22" s="72">
        <f t="shared" si="7"/>
        <v>8</v>
      </c>
      <c r="B22" s="35" t="s">
        <v>636</v>
      </c>
      <c r="C22" s="24" t="s">
        <v>637</v>
      </c>
      <c r="D22" s="24"/>
      <c r="E22" s="25" t="s">
        <v>327</v>
      </c>
      <c r="F22" s="24"/>
      <c r="G22" s="25" t="s">
        <v>158</v>
      </c>
      <c r="H22" s="26">
        <f>H24</f>
        <v>12476200</v>
      </c>
      <c r="I22" s="26">
        <f>I24</f>
        <v>12476200</v>
      </c>
      <c r="J22" s="26">
        <f>J24</f>
        <v>12476200</v>
      </c>
      <c r="K22" s="22"/>
      <c r="L22" s="22"/>
      <c r="M22" s="8"/>
      <c r="N22" s="28"/>
      <c r="Q22" s="71">
        <f t="shared" si="2"/>
        <v>37428600</v>
      </c>
      <c r="R22" s="73">
        <f t="shared" si="6"/>
        <v>0</v>
      </c>
      <c r="S22" s="74"/>
      <c r="T22" s="74"/>
      <c r="U22" s="74"/>
    </row>
    <row r="23" spans="1:21" ht="90" outlineLevel="7">
      <c r="A23" s="72">
        <f>A22+1</f>
        <v>9</v>
      </c>
      <c r="B23" s="33" t="s">
        <v>165</v>
      </c>
      <c r="C23" s="24" t="s">
        <v>637</v>
      </c>
      <c r="D23" s="24" t="s">
        <v>166</v>
      </c>
      <c r="E23" s="25" t="s">
        <v>327</v>
      </c>
      <c r="F23" s="24"/>
      <c r="G23" s="25" t="s">
        <v>158</v>
      </c>
      <c r="H23" s="26">
        <f>H24</f>
        <v>12476200</v>
      </c>
      <c r="I23" s="75">
        <f>I24</f>
        <v>12476200</v>
      </c>
      <c r="J23" s="26">
        <f>J24</f>
        <v>12476200</v>
      </c>
      <c r="K23" s="22"/>
      <c r="L23" s="22"/>
      <c r="M23" s="8"/>
      <c r="N23" s="28"/>
      <c r="Q23" s="71">
        <f t="shared" si="2"/>
        <v>37428600</v>
      </c>
      <c r="R23" s="73">
        <f t="shared" si="6"/>
        <v>0</v>
      </c>
      <c r="S23" s="74"/>
      <c r="T23" s="74"/>
      <c r="U23" s="74"/>
    </row>
    <row r="24" spans="1:21" ht="30" outlineLevel="6">
      <c r="A24" s="72">
        <f t="shared" si="7"/>
        <v>10</v>
      </c>
      <c r="B24" s="25" t="s">
        <v>202</v>
      </c>
      <c r="C24" s="24" t="s">
        <v>637</v>
      </c>
      <c r="D24" s="24" t="s">
        <v>203</v>
      </c>
      <c r="E24" s="25" t="s">
        <v>327</v>
      </c>
      <c r="F24" s="24"/>
      <c r="G24" s="25" t="s">
        <v>158</v>
      </c>
      <c r="H24" s="26">
        <f>SUM(K24:N24)</f>
        <v>12476200</v>
      </c>
      <c r="I24" s="27">
        <v>12476200</v>
      </c>
      <c r="J24" s="27">
        <v>12476200</v>
      </c>
      <c r="K24" s="22"/>
      <c r="L24" s="22"/>
      <c r="M24" s="8"/>
      <c r="N24" s="31">
        <v>12476200</v>
      </c>
      <c r="O24" s="8">
        <v>12476200</v>
      </c>
      <c r="P24" s="8">
        <v>12476200</v>
      </c>
      <c r="Q24" s="71">
        <f t="shared" si="2"/>
        <v>37428600</v>
      </c>
      <c r="R24" s="73">
        <f t="shared" si="6"/>
        <v>0</v>
      </c>
      <c r="S24" s="74"/>
      <c r="T24" s="74"/>
      <c r="U24" s="74"/>
    </row>
    <row r="25" spans="1:21" ht="15" outlineLevel="6">
      <c r="A25" s="72">
        <f t="shared" si="7"/>
        <v>11</v>
      </c>
      <c r="B25" s="25" t="s">
        <v>70</v>
      </c>
      <c r="C25" s="24" t="s">
        <v>637</v>
      </c>
      <c r="D25" s="24" t="s">
        <v>203</v>
      </c>
      <c r="E25" s="25"/>
      <c r="F25" s="24" t="s">
        <v>71</v>
      </c>
      <c r="G25" s="25"/>
      <c r="H25" s="26">
        <f>H24</f>
        <v>12476200</v>
      </c>
      <c r="I25" s="26">
        <f t="shared" ref="I25:J25" si="11">I24</f>
        <v>12476200</v>
      </c>
      <c r="J25" s="26">
        <f t="shared" si="11"/>
        <v>12476200</v>
      </c>
      <c r="K25" s="22"/>
      <c r="L25" s="22"/>
      <c r="M25" s="8"/>
      <c r="N25" s="31"/>
      <c r="Q25" s="71">
        <f t="shared" si="2"/>
        <v>37428600</v>
      </c>
      <c r="R25" s="73">
        <f t="shared" si="6"/>
        <v>0</v>
      </c>
      <c r="S25" s="74"/>
      <c r="T25" s="74"/>
      <c r="U25" s="74"/>
    </row>
    <row r="26" spans="1:21" ht="15" outlineLevel="6">
      <c r="A26" s="72">
        <f t="shared" si="7"/>
        <v>12</v>
      </c>
      <c r="B26" s="25" t="s">
        <v>75</v>
      </c>
      <c r="C26" s="24" t="s">
        <v>637</v>
      </c>
      <c r="D26" s="24" t="s">
        <v>203</v>
      </c>
      <c r="E26" s="25"/>
      <c r="F26" s="24" t="s">
        <v>76</v>
      </c>
      <c r="G26" s="25"/>
      <c r="H26" s="26">
        <f>H24</f>
        <v>12476200</v>
      </c>
      <c r="I26" s="26">
        <f t="shared" ref="I26:J26" si="12">I24</f>
        <v>12476200</v>
      </c>
      <c r="J26" s="26">
        <f t="shared" si="12"/>
        <v>12476200</v>
      </c>
      <c r="K26" s="22"/>
      <c r="L26" s="22"/>
      <c r="M26" s="8"/>
      <c r="N26" s="31"/>
      <c r="Q26" s="71">
        <f t="shared" si="2"/>
        <v>37428600</v>
      </c>
      <c r="R26" s="73">
        <f t="shared" si="6"/>
        <v>0</v>
      </c>
      <c r="S26" s="74"/>
      <c r="T26" s="74"/>
      <c r="U26" s="74"/>
    </row>
    <row r="27" spans="1:21" ht="225" outlineLevel="6">
      <c r="A27" s="72">
        <f t="shared" si="7"/>
        <v>13</v>
      </c>
      <c r="B27" s="33" t="s">
        <v>717</v>
      </c>
      <c r="C27" s="24" t="s">
        <v>718</v>
      </c>
      <c r="D27" s="24" t="s">
        <v>156</v>
      </c>
      <c r="E27" s="25" t="s">
        <v>29</v>
      </c>
      <c r="F27" s="24"/>
      <c r="G27" s="25" t="s">
        <v>243</v>
      </c>
      <c r="H27" s="26">
        <f>H29</f>
        <v>31300</v>
      </c>
      <c r="I27" s="27">
        <f>I29</f>
        <v>31300</v>
      </c>
      <c r="J27" s="27">
        <f>J29</f>
        <v>31300</v>
      </c>
      <c r="K27" s="22"/>
      <c r="L27" s="22"/>
      <c r="M27" s="8"/>
      <c r="N27" s="28"/>
      <c r="Q27" s="71">
        <f t="shared" si="2"/>
        <v>93900</v>
      </c>
      <c r="R27" s="73">
        <f t="shared" si="6"/>
        <v>0</v>
      </c>
      <c r="S27" s="74"/>
      <c r="T27" s="74"/>
      <c r="U27" s="74"/>
    </row>
    <row r="28" spans="1:21" ht="45" outlineLevel="7">
      <c r="A28" s="72">
        <f t="shared" si="7"/>
        <v>14</v>
      </c>
      <c r="B28" s="33" t="s">
        <v>172</v>
      </c>
      <c r="C28" s="24" t="s">
        <v>718</v>
      </c>
      <c r="D28" s="24" t="s">
        <v>173</v>
      </c>
      <c r="E28" s="25" t="s">
        <v>29</v>
      </c>
      <c r="F28" s="24"/>
      <c r="G28" s="25" t="s">
        <v>243</v>
      </c>
      <c r="H28" s="26">
        <f>H29</f>
        <v>31300</v>
      </c>
      <c r="I28" s="75">
        <f>I29</f>
        <v>31300</v>
      </c>
      <c r="J28" s="26">
        <f>J29</f>
        <v>31300</v>
      </c>
      <c r="K28" s="22"/>
      <c r="L28" s="22"/>
      <c r="M28" s="8"/>
      <c r="N28" s="28"/>
      <c r="Q28" s="71">
        <f t="shared" si="2"/>
        <v>93900</v>
      </c>
      <c r="R28" s="73">
        <f t="shared" si="6"/>
        <v>0</v>
      </c>
      <c r="S28" s="74"/>
      <c r="T28" s="74"/>
      <c r="U28" s="74"/>
    </row>
    <row r="29" spans="1:21" ht="45" outlineLevel="7">
      <c r="A29" s="72">
        <f t="shared" si="7"/>
        <v>15</v>
      </c>
      <c r="B29" s="25" t="s">
        <v>174</v>
      </c>
      <c r="C29" s="24" t="s">
        <v>718</v>
      </c>
      <c r="D29" s="24" t="s">
        <v>175</v>
      </c>
      <c r="E29" s="25" t="s">
        <v>29</v>
      </c>
      <c r="F29" s="24"/>
      <c r="G29" s="25" t="s">
        <v>243</v>
      </c>
      <c r="H29" s="26">
        <f>SUM(K29:N29)</f>
        <v>31300</v>
      </c>
      <c r="I29" s="30">
        <v>31300</v>
      </c>
      <c r="J29" s="30">
        <v>31300</v>
      </c>
      <c r="K29" s="22"/>
      <c r="L29" s="22"/>
      <c r="M29" s="8"/>
      <c r="N29" s="31">
        <v>31300</v>
      </c>
      <c r="O29" s="8">
        <v>31300</v>
      </c>
      <c r="P29" s="8">
        <v>31300</v>
      </c>
      <c r="Q29" s="71">
        <f t="shared" si="2"/>
        <v>93900</v>
      </c>
      <c r="R29" s="73">
        <f t="shared" si="6"/>
        <v>0</v>
      </c>
      <c r="S29" s="74"/>
      <c r="T29" s="74"/>
      <c r="U29" s="74"/>
    </row>
    <row r="30" spans="1:21" ht="15" outlineLevel="7">
      <c r="A30" s="72">
        <f t="shared" si="7"/>
        <v>16</v>
      </c>
      <c r="B30" s="25" t="s">
        <v>102</v>
      </c>
      <c r="C30" s="24" t="s">
        <v>718</v>
      </c>
      <c r="D30" s="24" t="s">
        <v>175</v>
      </c>
      <c r="E30" s="25"/>
      <c r="F30" s="24" t="s">
        <v>103</v>
      </c>
      <c r="G30" s="25"/>
      <c r="H30" s="26">
        <f>H29</f>
        <v>31300</v>
      </c>
      <c r="I30" s="26">
        <f t="shared" ref="I30:J30" si="13">I29</f>
        <v>31300</v>
      </c>
      <c r="J30" s="26">
        <f t="shared" si="13"/>
        <v>31300</v>
      </c>
      <c r="K30" s="22"/>
      <c r="L30" s="22"/>
      <c r="M30" s="8"/>
      <c r="N30" s="31"/>
      <c r="Q30" s="71">
        <f t="shared" si="2"/>
        <v>93900</v>
      </c>
      <c r="R30" s="73">
        <f t="shared" si="6"/>
        <v>0</v>
      </c>
      <c r="S30" s="74"/>
      <c r="T30" s="74"/>
      <c r="U30" s="74"/>
    </row>
    <row r="31" spans="1:21" ht="15" outlineLevel="7">
      <c r="A31" s="72">
        <f t="shared" si="7"/>
        <v>17</v>
      </c>
      <c r="B31" s="25" t="s">
        <v>111</v>
      </c>
      <c r="C31" s="24" t="s">
        <v>718</v>
      </c>
      <c r="D31" s="24" t="s">
        <v>175</v>
      </c>
      <c r="E31" s="25"/>
      <c r="F31" s="24" t="s">
        <v>112</v>
      </c>
      <c r="G31" s="25"/>
      <c r="H31" s="26">
        <f>H29</f>
        <v>31300</v>
      </c>
      <c r="I31" s="26">
        <f t="shared" ref="I31:J31" si="14">I29</f>
        <v>31300</v>
      </c>
      <c r="J31" s="26">
        <f t="shared" si="14"/>
        <v>31300</v>
      </c>
      <c r="K31" s="22"/>
      <c r="L31" s="22"/>
      <c r="M31" s="8"/>
      <c r="N31" s="31"/>
      <c r="Q31" s="71">
        <f t="shared" si="2"/>
        <v>93900</v>
      </c>
      <c r="R31" s="73">
        <f t="shared" si="6"/>
        <v>0</v>
      </c>
      <c r="S31" s="74"/>
      <c r="T31" s="74"/>
      <c r="U31" s="74"/>
    </row>
    <row r="32" spans="1:21" ht="150" outlineLevel="7">
      <c r="A32" s="72">
        <f t="shared" si="7"/>
        <v>18</v>
      </c>
      <c r="B32" s="33" t="s">
        <v>730</v>
      </c>
      <c r="C32" s="24" t="s">
        <v>731</v>
      </c>
      <c r="D32" s="24" t="s">
        <v>156</v>
      </c>
      <c r="E32" s="25" t="s">
        <v>29</v>
      </c>
      <c r="F32" s="24"/>
      <c r="G32" s="25" t="s">
        <v>169</v>
      </c>
      <c r="H32" s="26">
        <f>H34+H38</f>
        <v>633500</v>
      </c>
      <c r="I32" s="75">
        <f>I34+I38</f>
        <v>633500</v>
      </c>
      <c r="J32" s="26">
        <f>J34+J38</f>
        <v>633500</v>
      </c>
      <c r="K32" s="22"/>
      <c r="L32" s="22"/>
      <c r="M32" s="8"/>
      <c r="N32" s="28"/>
      <c r="Q32" s="71">
        <f t="shared" si="2"/>
        <v>1900500</v>
      </c>
      <c r="R32" s="73">
        <f t="shared" si="6"/>
        <v>0</v>
      </c>
      <c r="S32" s="74"/>
      <c r="T32" s="74"/>
      <c r="U32" s="74"/>
    </row>
    <row r="33" spans="1:21" ht="45" outlineLevel="7">
      <c r="A33" s="72">
        <f t="shared" si="7"/>
        <v>19</v>
      </c>
      <c r="B33" s="33" t="s">
        <v>172</v>
      </c>
      <c r="C33" s="24" t="s">
        <v>731</v>
      </c>
      <c r="D33" s="24" t="s">
        <v>173</v>
      </c>
      <c r="E33" s="25" t="s">
        <v>29</v>
      </c>
      <c r="F33" s="24"/>
      <c r="G33" s="25" t="s">
        <v>169</v>
      </c>
      <c r="H33" s="26">
        <f>H34</f>
        <v>14290</v>
      </c>
      <c r="I33" s="26">
        <f>I34</f>
        <v>14290</v>
      </c>
      <c r="J33" s="26">
        <f>J34</f>
        <v>14290</v>
      </c>
      <c r="K33" s="22"/>
      <c r="L33" s="22"/>
      <c r="M33" s="8"/>
      <c r="N33" s="28"/>
      <c r="Q33" s="71">
        <f t="shared" si="2"/>
        <v>42870</v>
      </c>
      <c r="R33" s="73">
        <f t="shared" si="6"/>
        <v>0</v>
      </c>
      <c r="S33" s="74"/>
      <c r="T33" s="74"/>
      <c r="U33" s="74"/>
    </row>
    <row r="34" spans="1:21" ht="45" outlineLevel="7">
      <c r="A34" s="72">
        <f t="shared" si="7"/>
        <v>20</v>
      </c>
      <c r="B34" s="25" t="s">
        <v>174</v>
      </c>
      <c r="C34" s="24" t="s">
        <v>731</v>
      </c>
      <c r="D34" s="24" t="s">
        <v>175</v>
      </c>
      <c r="E34" s="25" t="s">
        <v>29</v>
      </c>
      <c r="F34" s="24"/>
      <c r="G34" s="25" t="s">
        <v>169</v>
      </c>
      <c r="H34" s="26">
        <f>SUM(K34:N34)</f>
        <v>14290</v>
      </c>
      <c r="I34" s="29">
        <v>14290</v>
      </c>
      <c r="J34" s="30">
        <v>14290</v>
      </c>
      <c r="K34" s="22"/>
      <c r="L34" s="22"/>
      <c r="M34" s="8"/>
      <c r="N34" s="31">
        <v>14290</v>
      </c>
      <c r="Q34" s="71">
        <f t="shared" si="2"/>
        <v>42870</v>
      </c>
      <c r="R34" s="73">
        <f t="shared" si="6"/>
        <v>0</v>
      </c>
      <c r="S34" s="74"/>
      <c r="T34" s="74"/>
      <c r="U34" s="74"/>
    </row>
    <row r="35" spans="1:21" ht="15" outlineLevel="7">
      <c r="A35" s="72">
        <f t="shared" si="7"/>
        <v>21</v>
      </c>
      <c r="B35" s="25" t="s">
        <v>102</v>
      </c>
      <c r="C35" s="24" t="s">
        <v>731</v>
      </c>
      <c r="D35" s="24" t="s">
        <v>175</v>
      </c>
      <c r="E35" s="25"/>
      <c r="F35" s="24" t="s">
        <v>103</v>
      </c>
      <c r="G35" s="25"/>
      <c r="H35" s="26">
        <f>H34</f>
        <v>14290</v>
      </c>
      <c r="I35" s="26">
        <f t="shared" ref="I35:J35" si="15">I34</f>
        <v>14290</v>
      </c>
      <c r="J35" s="26">
        <f t="shared" si="15"/>
        <v>14290</v>
      </c>
      <c r="K35" s="22"/>
      <c r="L35" s="22"/>
      <c r="M35" s="8"/>
      <c r="N35" s="31"/>
      <c r="Q35" s="71">
        <f t="shared" si="2"/>
        <v>42870</v>
      </c>
      <c r="R35" s="73">
        <f t="shared" si="6"/>
        <v>0</v>
      </c>
      <c r="S35" s="74"/>
      <c r="T35" s="74"/>
      <c r="U35" s="74"/>
    </row>
    <row r="36" spans="1:21" ht="15" outlineLevel="7">
      <c r="A36" s="72">
        <f t="shared" si="7"/>
        <v>22</v>
      </c>
      <c r="B36" s="25" t="s">
        <v>114</v>
      </c>
      <c r="C36" s="24" t="s">
        <v>731</v>
      </c>
      <c r="D36" s="24" t="s">
        <v>175</v>
      </c>
      <c r="E36" s="25"/>
      <c r="F36" s="24" t="s">
        <v>115</v>
      </c>
      <c r="G36" s="25"/>
      <c r="H36" s="26">
        <f>H34</f>
        <v>14290</v>
      </c>
      <c r="I36" s="26">
        <f t="shared" ref="I36:J36" si="16">I34</f>
        <v>14290</v>
      </c>
      <c r="J36" s="26">
        <f t="shared" si="16"/>
        <v>14290</v>
      </c>
      <c r="K36" s="22"/>
      <c r="L36" s="22"/>
      <c r="M36" s="8"/>
      <c r="N36" s="31"/>
      <c r="Q36" s="71">
        <f t="shared" si="2"/>
        <v>42870</v>
      </c>
      <c r="R36" s="73">
        <f t="shared" si="6"/>
        <v>0</v>
      </c>
      <c r="S36" s="74"/>
      <c r="T36" s="74"/>
      <c r="U36" s="74"/>
    </row>
    <row r="37" spans="1:21" ht="30" outlineLevel="6">
      <c r="A37" s="72">
        <f t="shared" si="7"/>
        <v>23</v>
      </c>
      <c r="B37" s="25" t="s">
        <v>469</v>
      </c>
      <c r="C37" s="24" t="s">
        <v>731</v>
      </c>
      <c r="D37" s="24" t="s">
        <v>470</v>
      </c>
      <c r="E37" s="25" t="s">
        <v>29</v>
      </c>
      <c r="F37" s="24"/>
      <c r="G37" s="25" t="s">
        <v>169</v>
      </c>
      <c r="H37" s="26">
        <f>H38</f>
        <v>619210</v>
      </c>
      <c r="I37" s="26">
        <f>I38</f>
        <v>619210</v>
      </c>
      <c r="J37" s="26">
        <f>J38</f>
        <v>619210</v>
      </c>
      <c r="K37" s="22"/>
      <c r="L37" s="22"/>
      <c r="M37" s="8"/>
      <c r="N37" s="31"/>
      <c r="Q37" s="71">
        <f t="shared" si="2"/>
        <v>1857630</v>
      </c>
      <c r="R37" s="73">
        <f t="shared" si="6"/>
        <v>0</v>
      </c>
      <c r="S37" s="74"/>
      <c r="T37" s="74"/>
      <c r="U37" s="74"/>
    </row>
    <row r="38" spans="1:21" ht="30" outlineLevel="6">
      <c r="A38" s="72">
        <f t="shared" si="7"/>
        <v>24</v>
      </c>
      <c r="B38" s="25" t="s">
        <v>483</v>
      </c>
      <c r="C38" s="24" t="s">
        <v>731</v>
      </c>
      <c r="D38" s="24" t="s">
        <v>484</v>
      </c>
      <c r="E38" s="25" t="s">
        <v>29</v>
      </c>
      <c r="F38" s="24"/>
      <c r="G38" s="25" t="s">
        <v>169</v>
      </c>
      <c r="H38" s="26">
        <f>SUM(K38:N38)</f>
        <v>619210</v>
      </c>
      <c r="I38" s="30">
        <v>619210</v>
      </c>
      <c r="J38" s="30">
        <v>619210</v>
      </c>
      <c r="K38" s="22"/>
      <c r="L38" s="22"/>
      <c r="M38" s="8"/>
      <c r="N38" s="31">
        <v>619210</v>
      </c>
      <c r="O38" s="8">
        <v>633500</v>
      </c>
      <c r="P38" s="8">
        <v>633500</v>
      </c>
      <c r="Q38" s="71">
        <f t="shared" si="2"/>
        <v>1857630</v>
      </c>
      <c r="R38" s="73">
        <f t="shared" si="6"/>
        <v>0</v>
      </c>
      <c r="S38" s="74"/>
      <c r="T38" s="74"/>
      <c r="U38" s="74"/>
    </row>
    <row r="39" spans="1:21" ht="15" outlineLevel="6">
      <c r="A39" s="72">
        <f t="shared" si="7"/>
        <v>25</v>
      </c>
      <c r="B39" s="25" t="s">
        <v>102</v>
      </c>
      <c r="C39" s="24" t="s">
        <v>731</v>
      </c>
      <c r="D39" s="24" t="s">
        <v>484</v>
      </c>
      <c r="E39" s="25"/>
      <c r="F39" s="24" t="s">
        <v>103</v>
      </c>
      <c r="G39" s="25"/>
      <c r="H39" s="26">
        <f>H38</f>
        <v>619210</v>
      </c>
      <c r="I39" s="26">
        <f t="shared" ref="I39:J39" si="17">I38</f>
        <v>619210</v>
      </c>
      <c r="J39" s="26">
        <f t="shared" si="17"/>
        <v>619210</v>
      </c>
      <c r="K39" s="22"/>
      <c r="L39" s="22"/>
      <c r="M39" s="8"/>
      <c r="N39" s="31"/>
      <c r="Q39" s="71">
        <f t="shared" si="2"/>
        <v>1857630</v>
      </c>
      <c r="R39" s="73">
        <f t="shared" si="6"/>
        <v>0</v>
      </c>
      <c r="S39" s="74"/>
      <c r="T39" s="74"/>
      <c r="U39" s="74"/>
    </row>
    <row r="40" spans="1:21" ht="15" outlineLevel="6">
      <c r="A40" s="72">
        <f t="shared" si="7"/>
        <v>26</v>
      </c>
      <c r="B40" s="25" t="s">
        <v>114</v>
      </c>
      <c r="C40" s="24" t="s">
        <v>731</v>
      </c>
      <c r="D40" s="24" t="s">
        <v>484</v>
      </c>
      <c r="E40" s="25"/>
      <c r="F40" s="24" t="s">
        <v>115</v>
      </c>
      <c r="G40" s="25"/>
      <c r="H40" s="26">
        <f>H38</f>
        <v>619210</v>
      </c>
      <c r="I40" s="26">
        <f t="shared" ref="I40:J40" si="18">I38</f>
        <v>619210</v>
      </c>
      <c r="J40" s="26">
        <f t="shared" si="18"/>
        <v>619210</v>
      </c>
      <c r="K40" s="22"/>
      <c r="L40" s="22"/>
      <c r="M40" s="8"/>
      <c r="N40" s="31"/>
      <c r="Q40" s="71">
        <f t="shared" si="2"/>
        <v>1857630</v>
      </c>
      <c r="R40" s="73">
        <f t="shared" si="6"/>
        <v>0</v>
      </c>
      <c r="S40" s="74"/>
      <c r="T40" s="74"/>
      <c r="U40" s="74"/>
    </row>
    <row r="41" spans="1:21" ht="270" outlineLevel="7">
      <c r="A41" s="72">
        <f t="shared" si="7"/>
        <v>27</v>
      </c>
      <c r="B41" s="33" t="s">
        <v>640</v>
      </c>
      <c r="C41" s="24" t="s">
        <v>641</v>
      </c>
      <c r="D41" s="24" t="s">
        <v>156</v>
      </c>
      <c r="E41" s="25" t="s">
        <v>327</v>
      </c>
      <c r="F41" s="24"/>
      <c r="G41" s="25" t="s">
        <v>158</v>
      </c>
      <c r="H41" s="26">
        <f>H43+H47</f>
        <v>120730200</v>
      </c>
      <c r="I41" s="75">
        <f>I43+I47</f>
        <v>120730200</v>
      </c>
      <c r="J41" s="26">
        <f>J43+J47</f>
        <v>120730200</v>
      </c>
      <c r="K41" s="22"/>
      <c r="L41" s="22"/>
      <c r="M41" s="8"/>
      <c r="N41" s="28"/>
      <c r="Q41" s="71">
        <f t="shared" si="2"/>
        <v>362190600</v>
      </c>
      <c r="R41" s="73">
        <f t="shared" si="6"/>
        <v>0</v>
      </c>
      <c r="S41" s="74"/>
      <c r="T41" s="74"/>
      <c r="U41" s="74"/>
    </row>
    <row r="42" spans="1:21" ht="90" outlineLevel="4">
      <c r="A42" s="72">
        <f t="shared" si="7"/>
        <v>28</v>
      </c>
      <c r="B42" s="33" t="s">
        <v>165</v>
      </c>
      <c r="C42" s="24" t="s">
        <v>641</v>
      </c>
      <c r="D42" s="24" t="s">
        <v>166</v>
      </c>
      <c r="E42" s="25" t="s">
        <v>327</v>
      </c>
      <c r="F42" s="24"/>
      <c r="G42" s="25" t="s">
        <v>158</v>
      </c>
      <c r="H42" s="26">
        <f>H43</f>
        <v>115683700</v>
      </c>
      <c r="I42" s="26">
        <f>I43</f>
        <v>115683700</v>
      </c>
      <c r="J42" s="26">
        <f>J43</f>
        <v>115683700</v>
      </c>
      <c r="K42" s="22"/>
      <c r="L42" s="22"/>
      <c r="M42" s="8"/>
      <c r="N42" s="28"/>
      <c r="Q42" s="71">
        <f t="shared" si="2"/>
        <v>347051100</v>
      </c>
      <c r="R42" s="73">
        <f t="shared" si="6"/>
        <v>0</v>
      </c>
      <c r="S42" s="74"/>
      <c r="T42" s="74"/>
      <c r="U42" s="74"/>
    </row>
    <row r="43" spans="1:21" ht="30" outlineLevel="5">
      <c r="A43" s="72">
        <f t="shared" si="7"/>
        <v>29</v>
      </c>
      <c r="B43" s="25" t="s">
        <v>202</v>
      </c>
      <c r="C43" s="24" t="s">
        <v>641</v>
      </c>
      <c r="D43" s="24" t="s">
        <v>203</v>
      </c>
      <c r="E43" s="25" t="s">
        <v>327</v>
      </c>
      <c r="F43" s="24"/>
      <c r="G43" s="25" t="s">
        <v>158</v>
      </c>
      <c r="H43" s="26">
        <f>SUM(K43:N43)</f>
        <v>115683700</v>
      </c>
      <c r="I43" s="30">
        <v>115683700</v>
      </c>
      <c r="J43" s="30">
        <v>115683700</v>
      </c>
      <c r="K43" s="22"/>
      <c r="L43" s="22"/>
      <c r="M43" s="8"/>
      <c r="N43" s="76">
        <v>115683700</v>
      </c>
      <c r="O43" s="7"/>
      <c r="P43" s="7"/>
      <c r="Q43" s="71">
        <f t="shared" si="2"/>
        <v>347051100</v>
      </c>
      <c r="R43" s="73">
        <f t="shared" si="6"/>
        <v>0</v>
      </c>
      <c r="S43" s="74"/>
      <c r="T43" s="74"/>
      <c r="U43" s="74"/>
    </row>
    <row r="44" spans="1:21" ht="15" outlineLevel="5">
      <c r="A44" s="72">
        <f t="shared" si="7"/>
        <v>30</v>
      </c>
      <c r="B44" s="25" t="s">
        <v>70</v>
      </c>
      <c r="C44" s="24" t="s">
        <v>641</v>
      </c>
      <c r="D44" s="24" t="s">
        <v>203</v>
      </c>
      <c r="E44" s="25"/>
      <c r="F44" s="24" t="s">
        <v>71</v>
      </c>
      <c r="G44" s="25"/>
      <c r="H44" s="26">
        <f>H43</f>
        <v>115683700</v>
      </c>
      <c r="I44" s="26">
        <f t="shared" ref="I44:J44" si="19">I43</f>
        <v>115683700</v>
      </c>
      <c r="J44" s="26">
        <f t="shared" si="19"/>
        <v>115683700</v>
      </c>
      <c r="K44" s="22"/>
      <c r="L44" s="22"/>
      <c r="M44" s="8"/>
      <c r="N44" s="77"/>
      <c r="O44" s="7"/>
      <c r="P44" s="7"/>
      <c r="Q44" s="71">
        <f t="shared" si="2"/>
        <v>347051100</v>
      </c>
      <c r="R44" s="73">
        <f t="shared" si="6"/>
        <v>0</v>
      </c>
      <c r="S44" s="74"/>
      <c r="T44" s="74"/>
      <c r="U44" s="74"/>
    </row>
    <row r="45" spans="1:21" ht="15" outlineLevel="5">
      <c r="A45" s="72">
        <f t="shared" si="7"/>
        <v>31</v>
      </c>
      <c r="B45" s="25" t="s">
        <v>75</v>
      </c>
      <c r="C45" s="24" t="s">
        <v>641</v>
      </c>
      <c r="D45" s="24" t="s">
        <v>203</v>
      </c>
      <c r="E45" s="25"/>
      <c r="F45" s="24" t="s">
        <v>76</v>
      </c>
      <c r="G45" s="25"/>
      <c r="H45" s="26">
        <f>H43</f>
        <v>115683700</v>
      </c>
      <c r="I45" s="26">
        <f t="shared" ref="I45:J45" si="20">I43</f>
        <v>115683700</v>
      </c>
      <c r="J45" s="26">
        <f t="shared" si="20"/>
        <v>115683700</v>
      </c>
      <c r="K45" s="22"/>
      <c r="L45" s="22"/>
      <c r="M45" s="8"/>
      <c r="N45" s="77"/>
      <c r="O45" s="7"/>
      <c r="P45" s="7"/>
      <c r="Q45" s="71">
        <f t="shared" si="2"/>
        <v>347051100</v>
      </c>
      <c r="R45" s="73">
        <f t="shared" si="6"/>
        <v>0</v>
      </c>
      <c r="S45" s="74"/>
      <c r="T45" s="74"/>
      <c r="U45" s="74"/>
    </row>
    <row r="46" spans="1:21" ht="45" outlineLevel="6">
      <c r="A46" s="72">
        <f t="shared" si="7"/>
        <v>32</v>
      </c>
      <c r="B46" s="25" t="s">
        <v>172</v>
      </c>
      <c r="C46" s="24" t="s">
        <v>641</v>
      </c>
      <c r="D46" s="24" t="s">
        <v>173</v>
      </c>
      <c r="E46" s="25" t="s">
        <v>327</v>
      </c>
      <c r="F46" s="24"/>
      <c r="G46" s="25" t="s">
        <v>158</v>
      </c>
      <c r="H46" s="26">
        <f>H47</f>
        <v>5046500</v>
      </c>
      <c r="I46" s="26">
        <f>I47</f>
        <v>5046500</v>
      </c>
      <c r="J46" s="26">
        <f>J47</f>
        <v>5046500</v>
      </c>
      <c r="K46" s="22"/>
      <c r="L46" s="22"/>
      <c r="M46" s="8"/>
      <c r="N46" s="31"/>
      <c r="Q46" s="71">
        <f t="shared" si="2"/>
        <v>15139500</v>
      </c>
      <c r="R46" s="73">
        <f t="shared" si="6"/>
        <v>0</v>
      </c>
      <c r="S46" s="74"/>
      <c r="T46" s="74"/>
      <c r="U46" s="74"/>
    </row>
    <row r="47" spans="1:21" ht="45" outlineLevel="6">
      <c r="A47" s="72">
        <f t="shared" si="7"/>
        <v>33</v>
      </c>
      <c r="B47" s="25" t="s">
        <v>174</v>
      </c>
      <c r="C47" s="24" t="s">
        <v>641</v>
      </c>
      <c r="D47" s="24" t="s">
        <v>175</v>
      </c>
      <c r="E47" s="25" t="s">
        <v>327</v>
      </c>
      <c r="F47" s="24"/>
      <c r="G47" s="25" t="s">
        <v>158</v>
      </c>
      <c r="H47" s="26">
        <f>SUM(K47:N47)</f>
        <v>5046500</v>
      </c>
      <c r="I47" s="30">
        <v>5046500</v>
      </c>
      <c r="J47" s="30">
        <v>5046500</v>
      </c>
      <c r="K47" s="22"/>
      <c r="L47" s="22"/>
      <c r="M47" s="8"/>
      <c r="N47" s="31">
        <v>5046500</v>
      </c>
      <c r="O47" s="8">
        <v>120730200</v>
      </c>
      <c r="P47" s="8">
        <v>120730200</v>
      </c>
      <c r="Q47" s="71">
        <f t="shared" si="2"/>
        <v>15139500</v>
      </c>
      <c r="R47" s="73">
        <f t="shared" si="6"/>
        <v>0</v>
      </c>
      <c r="S47" s="74"/>
      <c r="T47" s="74"/>
      <c r="U47" s="74"/>
    </row>
    <row r="48" spans="1:21" ht="15" outlineLevel="6">
      <c r="A48" s="72">
        <f t="shared" si="7"/>
        <v>34</v>
      </c>
      <c r="B48" s="25" t="s">
        <v>70</v>
      </c>
      <c r="C48" s="24" t="s">
        <v>641</v>
      </c>
      <c r="D48" s="24" t="s">
        <v>175</v>
      </c>
      <c r="E48" s="25"/>
      <c r="F48" s="24" t="s">
        <v>71</v>
      </c>
      <c r="G48" s="25"/>
      <c r="H48" s="26">
        <f>H47</f>
        <v>5046500</v>
      </c>
      <c r="I48" s="26">
        <f t="shared" ref="I48:J48" si="21">I47</f>
        <v>5046500</v>
      </c>
      <c r="J48" s="26">
        <f t="shared" si="21"/>
        <v>5046500</v>
      </c>
      <c r="K48" s="22"/>
      <c r="L48" s="22"/>
      <c r="M48" s="8"/>
      <c r="N48" s="31"/>
      <c r="Q48" s="71">
        <f t="shared" si="2"/>
        <v>15139500</v>
      </c>
      <c r="R48" s="73">
        <f t="shared" si="6"/>
        <v>0</v>
      </c>
      <c r="S48" s="74"/>
      <c r="T48" s="74"/>
      <c r="U48" s="74"/>
    </row>
    <row r="49" spans="1:21" ht="15" outlineLevel="6">
      <c r="A49" s="72">
        <f t="shared" si="7"/>
        <v>35</v>
      </c>
      <c r="B49" s="25" t="s">
        <v>75</v>
      </c>
      <c r="C49" s="24" t="s">
        <v>641</v>
      </c>
      <c r="D49" s="24" t="s">
        <v>175</v>
      </c>
      <c r="E49" s="25"/>
      <c r="F49" s="24" t="s">
        <v>76</v>
      </c>
      <c r="G49" s="25"/>
      <c r="H49" s="26">
        <f>H47</f>
        <v>5046500</v>
      </c>
      <c r="I49" s="26">
        <f t="shared" ref="I49:J49" si="22">I47</f>
        <v>5046500</v>
      </c>
      <c r="J49" s="26">
        <f t="shared" si="22"/>
        <v>5046500</v>
      </c>
      <c r="K49" s="22"/>
      <c r="L49" s="22"/>
      <c r="M49" s="8"/>
      <c r="N49" s="31"/>
      <c r="Q49" s="71">
        <f t="shared" si="2"/>
        <v>15139500</v>
      </c>
      <c r="R49" s="73">
        <f t="shared" si="6"/>
        <v>0</v>
      </c>
      <c r="S49" s="74"/>
      <c r="T49" s="74"/>
      <c r="U49" s="74"/>
    </row>
    <row r="50" spans="1:21" ht="150" outlineLevel="7">
      <c r="A50" s="72">
        <f t="shared" si="7"/>
        <v>36</v>
      </c>
      <c r="B50" s="33" t="s">
        <v>722</v>
      </c>
      <c r="C50" s="24" t="s">
        <v>723</v>
      </c>
      <c r="D50" s="24" t="s">
        <v>156</v>
      </c>
      <c r="E50" s="25" t="s">
        <v>29</v>
      </c>
      <c r="F50" s="24"/>
      <c r="G50" s="25" t="s">
        <v>243</v>
      </c>
      <c r="H50" s="26">
        <f>H52</f>
        <v>10892400</v>
      </c>
      <c r="I50" s="78">
        <f>I52</f>
        <v>10892400</v>
      </c>
      <c r="J50" s="27">
        <f>J52</f>
        <v>10892400</v>
      </c>
      <c r="K50" s="22"/>
      <c r="L50" s="22"/>
      <c r="M50" s="8"/>
      <c r="N50" s="28"/>
      <c r="Q50" s="71">
        <f t="shared" si="2"/>
        <v>32677200</v>
      </c>
      <c r="R50" s="73">
        <f t="shared" si="6"/>
        <v>0</v>
      </c>
      <c r="S50" s="74"/>
      <c r="T50" s="74"/>
      <c r="U50" s="74"/>
    </row>
    <row r="51" spans="1:21" ht="45" outlineLevel="4">
      <c r="A51" s="72">
        <f t="shared" si="7"/>
        <v>37</v>
      </c>
      <c r="B51" s="33" t="s">
        <v>172</v>
      </c>
      <c r="C51" s="24" t="s">
        <v>723</v>
      </c>
      <c r="D51" s="24" t="s">
        <v>173</v>
      </c>
      <c r="E51" s="25" t="s">
        <v>29</v>
      </c>
      <c r="F51" s="24"/>
      <c r="G51" s="25" t="s">
        <v>243</v>
      </c>
      <c r="H51" s="26">
        <f>H52</f>
        <v>10892400</v>
      </c>
      <c r="I51" s="26">
        <f>I52</f>
        <v>10892400</v>
      </c>
      <c r="J51" s="26">
        <f>J52</f>
        <v>10892400</v>
      </c>
      <c r="K51" s="22"/>
      <c r="L51" s="22"/>
      <c r="M51" s="8"/>
      <c r="N51" s="28"/>
      <c r="Q51" s="71">
        <f t="shared" si="2"/>
        <v>32677200</v>
      </c>
      <c r="R51" s="73">
        <f t="shared" si="6"/>
        <v>0</v>
      </c>
      <c r="S51" s="74"/>
      <c r="T51" s="74"/>
      <c r="U51" s="74"/>
    </row>
    <row r="52" spans="1:21" ht="45" outlineLevel="5">
      <c r="A52" s="72">
        <f t="shared" si="7"/>
        <v>38</v>
      </c>
      <c r="B52" s="25" t="s">
        <v>174</v>
      </c>
      <c r="C52" s="24" t="s">
        <v>723</v>
      </c>
      <c r="D52" s="24" t="s">
        <v>175</v>
      </c>
      <c r="E52" s="25" t="s">
        <v>29</v>
      </c>
      <c r="F52" s="24"/>
      <c r="G52" s="25" t="s">
        <v>243</v>
      </c>
      <c r="H52" s="26">
        <f>SUM(K52:N52)</f>
        <v>10892400</v>
      </c>
      <c r="I52" s="30">
        <v>10892400</v>
      </c>
      <c r="J52" s="30">
        <v>10892400</v>
      </c>
      <c r="K52" s="22"/>
      <c r="L52" s="22"/>
      <c r="M52" s="8"/>
      <c r="N52" s="31">
        <v>10892400</v>
      </c>
      <c r="O52" s="8">
        <v>10892400</v>
      </c>
      <c r="P52" s="8">
        <v>10892400</v>
      </c>
      <c r="Q52" s="71">
        <f t="shared" si="2"/>
        <v>32677200</v>
      </c>
      <c r="R52" s="73">
        <f t="shared" si="6"/>
        <v>0</v>
      </c>
      <c r="S52" s="74"/>
      <c r="T52" s="74"/>
      <c r="U52" s="74"/>
    </row>
    <row r="53" spans="1:21" ht="15" outlineLevel="5">
      <c r="A53" s="72">
        <f t="shared" si="7"/>
        <v>39</v>
      </c>
      <c r="B53" s="25" t="s">
        <v>102</v>
      </c>
      <c r="C53" s="24" t="s">
        <v>723</v>
      </c>
      <c r="D53" s="24" t="s">
        <v>175</v>
      </c>
      <c r="E53" s="25"/>
      <c r="F53" s="24" t="s">
        <v>103</v>
      </c>
      <c r="G53" s="25"/>
      <c r="H53" s="26">
        <f>H52</f>
        <v>10892400</v>
      </c>
      <c r="I53" s="26">
        <f t="shared" ref="I53:J53" si="23">I52</f>
        <v>10892400</v>
      </c>
      <c r="J53" s="26">
        <f t="shared" si="23"/>
        <v>10892400</v>
      </c>
      <c r="K53" s="22"/>
      <c r="L53" s="22"/>
      <c r="M53" s="8"/>
      <c r="N53" s="31"/>
      <c r="Q53" s="71">
        <f t="shared" si="2"/>
        <v>32677200</v>
      </c>
      <c r="R53" s="73">
        <f t="shared" si="6"/>
        <v>0</v>
      </c>
      <c r="S53" s="74"/>
      <c r="T53" s="74"/>
      <c r="U53" s="74"/>
    </row>
    <row r="54" spans="1:21" ht="15" outlineLevel="5">
      <c r="A54" s="72">
        <f t="shared" si="7"/>
        <v>40</v>
      </c>
      <c r="B54" s="25" t="s">
        <v>111</v>
      </c>
      <c r="C54" s="24" t="s">
        <v>723</v>
      </c>
      <c r="D54" s="24" t="s">
        <v>175</v>
      </c>
      <c r="E54" s="25"/>
      <c r="F54" s="24" t="s">
        <v>112</v>
      </c>
      <c r="G54" s="25"/>
      <c r="H54" s="26">
        <f>H52</f>
        <v>10892400</v>
      </c>
      <c r="I54" s="26">
        <f t="shared" ref="I54:J54" si="24">I52</f>
        <v>10892400</v>
      </c>
      <c r="J54" s="26">
        <f t="shared" si="24"/>
        <v>10892400</v>
      </c>
      <c r="K54" s="22"/>
      <c r="L54" s="22"/>
      <c r="M54" s="8"/>
      <c r="N54" s="31"/>
      <c r="Q54" s="71">
        <f t="shared" si="2"/>
        <v>32677200</v>
      </c>
      <c r="R54" s="73">
        <f t="shared" si="6"/>
        <v>0</v>
      </c>
      <c r="S54" s="74"/>
      <c r="T54" s="74"/>
      <c r="U54" s="74"/>
    </row>
    <row r="55" spans="1:21" ht="270" outlineLevel="6">
      <c r="A55" s="72">
        <f t="shared" si="7"/>
        <v>41</v>
      </c>
      <c r="B55" s="33" t="s">
        <v>607</v>
      </c>
      <c r="C55" s="24" t="s">
        <v>608</v>
      </c>
      <c r="D55" s="24" t="s">
        <v>156</v>
      </c>
      <c r="E55" s="25" t="s">
        <v>327</v>
      </c>
      <c r="F55" s="24"/>
      <c r="G55" s="25" t="s">
        <v>157</v>
      </c>
      <c r="H55" s="26">
        <f>H57+H61</f>
        <v>45596400</v>
      </c>
      <c r="I55" s="26">
        <f>I57+I61</f>
        <v>45596400</v>
      </c>
      <c r="J55" s="26">
        <f>J57+J61</f>
        <v>45596400</v>
      </c>
      <c r="K55" s="22"/>
      <c r="L55" s="22"/>
      <c r="M55" s="8"/>
      <c r="N55" s="28"/>
      <c r="Q55" s="71">
        <f t="shared" si="2"/>
        <v>136789200</v>
      </c>
      <c r="R55" s="73">
        <f t="shared" si="6"/>
        <v>0</v>
      </c>
      <c r="S55" s="74"/>
      <c r="T55" s="74"/>
      <c r="U55" s="74"/>
    </row>
    <row r="56" spans="1:21" ht="90" outlineLevel="6">
      <c r="A56" s="72">
        <f t="shared" si="7"/>
        <v>42</v>
      </c>
      <c r="B56" s="33" t="s">
        <v>165</v>
      </c>
      <c r="C56" s="24" t="s">
        <v>608</v>
      </c>
      <c r="D56" s="24" t="s">
        <v>166</v>
      </c>
      <c r="E56" s="25" t="s">
        <v>327</v>
      </c>
      <c r="F56" s="24"/>
      <c r="G56" s="25" t="s">
        <v>157</v>
      </c>
      <c r="H56" s="26">
        <f>H57</f>
        <v>44799890</v>
      </c>
      <c r="I56" s="26">
        <f>I57</f>
        <v>44799890</v>
      </c>
      <c r="J56" s="26">
        <f>J57</f>
        <v>44799890</v>
      </c>
      <c r="K56" s="22"/>
      <c r="L56" s="22"/>
      <c r="M56" s="8"/>
      <c r="N56" s="28"/>
      <c r="Q56" s="71">
        <f t="shared" si="2"/>
        <v>134399670</v>
      </c>
      <c r="R56" s="73">
        <f t="shared" si="6"/>
        <v>0</v>
      </c>
      <c r="S56" s="74"/>
      <c r="T56" s="74"/>
      <c r="U56" s="74"/>
    </row>
    <row r="57" spans="1:21" ht="30" outlineLevel="7">
      <c r="A57" s="72">
        <f t="shared" si="7"/>
        <v>43</v>
      </c>
      <c r="B57" s="25" t="s">
        <v>202</v>
      </c>
      <c r="C57" s="24" t="s">
        <v>608</v>
      </c>
      <c r="D57" s="24" t="s">
        <v>203</v>
      </c>
      <c r="E57" s="25" t="s">
        <v>327</v>
      </c>
      <c r="F57" s="24"/>
      <c r="G57" s="25" t="s">
        <v>157</v>
      </c>
      <c r="H57" s="26">
        <f>SUM(K57:N57)</f>
        <v>44799890</v>
      </c>
      <c r="I57" s="29">
        <v>44799890</v>
      </c>
      <c r="J57" s="30">
        <v>44799890</v>
      </c>
      <c r="K57" s="22"/>
      <c r="L57" s="22"/>
      <c r="M57" s="8"/>
      <c r="N57" s="31">
        <v>44799890</v>
      </c>
      <c r="Q57" s="71">
        <f t="shared" si="2"/>
        <v>134399670</v>
      </c>
      <c r="R57" s="73">
        <f t="shared" si="6"/>
        <v>0</v>
      </c>
      <c r="S57" s="74"/>
      <c r="T57" s="74"/>
      <c r="U57" s="74"/>
    </row>
    <row r="58" spans="1:21" ht="15" outlineLevel="7">
      <c r="A58" s="72">
        <f t="shared" si="7"/>
        <v>44</v>
      </c>
      <c r="B58" s="25" t="s">
        <v>70</v>
      </c>
      <c r="C58" s="24" t="s">
        <v>608</v>
      </c>
      <c r="D58" s="24" t="s">
        <v>203</v>
      </c>
      <c r="E58" s="25"/>
      <c r="F58" s="24" t="s">
        <v>71</v>
      </c>
      <c r="G58" s="25"/>
      <c r="H58" s="26">
        <f>H57</f>
        <v>44799890</v>
      </c>
      <c r="I58" s="26">
        <f t="shared" ref="I58:J58" si="25">I57</f>
        <v>44799890</v>
      </c>
      <c r="J58" s="26">
        <f t="shared" si="25"/>
        <v>44799890</v>
      </c>
      <c r="K58" s="22"/>
      <c r="L58" s="22"/>
      <c r="M58" s="8"/>
      <c r="N58" s="31"/>
      <c r="Q58" s="71">
        <f t="shared" si="2"/>
        <v>134399670</v>
      </c>
      <c r="R58" s="73">
        <f t="shared" si="6"/>
        <v>0</v>
      </c>
      <c r="S58" s="74"/>
      <c r="T58" s="74"/>
      <c r="U58" s="74"/>
    </row>
    <row r="59" spans="1:21" ht="15" outlineLevel="7">
      <c r="A59" s="72">
        <f t="shared" si="7"/>
        <v>45</v>
      </c>
      <c r="B59" s="25" t="s">
        <v>73</v>
      </c>
      <c r="C59" s="24" t="s">
        <v>608</v>
      </c>
      <c r="D59" s="24" t="s">
        <v>203</v>
      </c>
      <c r="E59" s="25"/>
      <c r="F59" s="24" t="s">
        <v>74</v>
      </c>
      <c r="G59" s="25"/>
      <c r="H59" s="26">
        <f>H57</f>
        <v>44799890</v>
      </c>
      <c r="I59" s="26">
        <f t="shared" ref="I59:J59" si="26">I57</f>
        <v>44799890</v>
      </c>
      <c r="J59" s="26">
        <f t="shared" si="26"/>
        <v>44799890</v>
      </c>
      <c r="K59" s="22"/>
      <c r="L59" s="22"/>
      <c r="M59" s="8"/>
      <c r="N59" s="31"/>
      <c r="Q59" s="71">
        <f t="shared" si="2"/>
        <v>134399670</v>
      </c>
      <c r="R59" s="73">
        <f t="shared" si="6"/>
        <v>0</v>
      </c>
      <c r="S59" s="74"/>
      <c r="T59" s="74"/>
      <c r="U59" s="74"/>
    </row>
    <row r="60" spans="1:21" ht="45" outlineLevel="4">
      <c r="A60" s="72">
        <f t="shared" si="7"/>
        <v>46</v>
      </c>
      <c r="B60" s="25" t="s">
        <v>172</v>
      </c>
      <c r="C60" s="24" t="s">
        <v>608</v>
      </c>
      <c r="D60" s="24" t="s">
        <v>173</v>
      </c>
      <c r="E60" s="25" t="s">
        <v>327</v>
      </c>
      <c r="F60" s="24"/>
      <c r="G60" s="25" t="s">
        <v>157</v>
      </c>
      <c r="H60" s="26">
        <f>H61</f>
        <v>796510</v>
      </c>
      <c r="I60" s="26">
        <f>I61</f>
        <v>796510</v>
      </c>
      <c r="J60" s="26">
        <f>J61</f>
        <v>796510</v>
      </c>
      <c r="K60" s="22"/>
      <c r="L60" s="22"/>
      <c r="M60" s="8"/>
      <c r="N60" s="31"/>
      <c r="Q60" s="71">
        <f t="shared" si="2"/>
        <v>2389530</v>
      </c>
      <c r="R60" s="73">
        <f t="shared" si="6"/>
        <v>0</v>
      </c>
      <c r="S60" s="74"/>
      <c r="T60" s="74"/>
      <c r="U60" s="74"/>
    </row>
    <row r="61" spans="1:21" ht="45" outlineLevel="5">
      <c r="A61" s="72">
        <f t="shared" si="7"/>
        <v>47</v>
      </c>
      <c r="B61" s="25" t="s">
        <v>174</v>
      </c>
      <c r="C61" s="24" t="s">
        <v>608</v>
      </c>
      <c r="D61" s="24" t="s">
        <v>175</v>
      </c>
      <c r="E61" s="25" t="s">
        <v>327</v>
      </c>
      <c r="F61" s="24"/>
      <c r="G61" s="25" t="s">
        <v>157</v>
      </c>
      <c r="H61" s="26">
        <f>SUM(K61:N61)</f>
        <v>796510</v>
      </c>
      <c r="I61" s="30">
        <v>796510</v>
      </c>
      <c r="J61" s="30">
        <v>796510</v>
      </c>
      <c r="K61" s="22"/>
      <c r="L61" s="22"/>
      <c r="M61" s="8"/>
      <c r="N61" s="31">
        <v>796510</v>
      </c>
      <c r="O61" s="8">
        <v>45596400</v>
      </c>
      <c r="P61" s="8">
        <v>45596400</v>
      </c>
      <c r="Q61" s="71">
        <f t="shared" si="2"/>
        <v>2389530</v>
      </c>
      <c r="R61" s="73">
        <f t="shared" si="6"/>
        <v>0</v>
      </c>
      <c r="S61" s="74"/>
      <c r="T61" s="74"/>
      <c r="U61" s="74"/>
    </row>
    <row r="62" spans="1:21" ht="15" outlineLevel="5">
      <c r="A62" s="72">
        <f t="shared" si="7"/>
        <v>48</v>
      </c>
      <c r="B62" s="25" t="s">
        <v>70</v>
      </c>
      <c r="C62" s="24" t="s">
        <v>608</v>
      </c>
      <c r="D62" s="24" t="s">
        <v>175</v>
      </c>
      <c r="E62" s="25"/>
      <c r="F62" s="24" t="s">
        <v>71</v>
      </c>
      <c r="G62" s="25"/>
      <c r="H62" s="26">
        <f>H61</f>
        <v>796510</v>
      </c>
      <c r="I62" s="26">
        <f t="shared" ref="I62:J62" si="27">I61</f>
        <v>796510</v>
      </c>
      <c r="J62" s="26">
        <f t="shared" si="27"/>
        <v>796510</v>
      </c>
      <c r="K62" s="22"/>
      <c r="L62" s="22"/>
      <c r="M62" s="8"/>
      <c r="N62" s="31"/>
      <c r="Q62" s="71">
        <f t="shared" si="2"/>
        <v>2389530</v>
      </c>
      <c r="R62" s="73">
        <f t="shared" si="6"/>
        <v>0</v>
      </c>
      <c r="S62" s="74"/>
      <c r="T62" s="74"/>
      <c r="U62" s="74"/>
    </row>
    <row r="63" spans="1:21" ht="15" outlineLevel="5">
      <c r="A63" s="72">
        <f t="shared" si="7"/>
        <v>49</v>
      </c>
      <c r="B63" s="25" t="s">
        <v>73</v>
      </c>
      <c r="C63" s="24" t="s">
        <v>608</v>
      </c>
      <c r="D63" s="24" t="s">
        <v>175</v>
      </c>
      <c r="E63" s="25"/>
      <c r="F63" s="24" t="s">
        <v>74</v>
      </c>
      <c r="G63" s="25"/>
      <c r="H63" s="26">
        <f>H61</f>
        <v>796510</v>
      </c>
      <c r="I63" s="26">
        <f t="shared" ref="I63:J63" si="28">I61</f>
        <v>796510</v>
      </c>
      <c r="J63" s="26">
        <f t="shared" si="28"/>
        <v>796510</v>
      </c>
      <c r="K63" s="22"/>
      <c r="L63" s="22"/>
      <c r="M63" s="8"/>
      <c r="N63" s="31"/>
      <c r="Q63" s="71">
        <f t="shared" si="2"/>
        <v>2389530</v>
      </c>
      <c r="R63" s="73">
        <f t="shared" si="6"/>
        <v>0</v>
      </c>
      <c r="S63" s="74"/>
      <c r="T63" s="74"/>
      <c r="U63" s="74"/>
    </row>
    <row r="64" spans="1:21" ht="90" outlineLevel="6">
      <c r="A64" s="72">
        <f t="shared" si="7"/>
        <v>50</v>
      </c>
      <c r="B64" s="25" t="s">
        <v>614</v>
      </c>
      <c r="C64" s="24" t="s">
        <v>615</v>
      </c>
      <c r="D64" s="24" t="s">
        <v>156</v>
      </c>
      <c r="E64" s="25" t="s">
        <v>327</v>
      </c>
      <c r="F64" s="24"/>
      <c r="G64" s="25" t="s">
        <v>157</v>
      </c>
      <c r="H64" s="26">
        <f>H66+H70+H74+H78+H82+H86</f>
        <v>72513800</v>
      </c>
      <c r="I64" s="26">
        <f>I66+I70+I74+I78+I82+I86</f>
        <v>71713800</v>
      </c>
      <c r="J64" s="26">
        <f>J66+J70+J74+J78+J82+J86</f>
        <v>71713800</v>
      </c>
      <c r="K64" s="22"/>
      <c r="L64" s="22"/>
      <c r="M64" s="8"/>
      <c r="N64" s="28"/>
      <c r="Q64" s="71">
        <f t="shared" si="2"/>
        <v>215941400</v>
      </c>
      <c r="R64" s="73">
        <f t="shared" si="6"/>
        <v>0</v>
      </c>
      <c r="S64" s="74"/>
      <c r="T64" s="74"/>
      <c r="U64" s="74"/>
    </row>
    <row r="65" spans="1:21" ht="90" outlineLevel="6">
      <c r="A65" s="72">
        <f>A64+1</f>
        <v>51</v>
      </c>
      <c r="B65" s="25" t="s">
        <v>165</v>
      </c>
      <c r="C65" s="24" t="s">
        <v>615</v>
      </c>
      <c r="D65" s="24" t="s">
        <v>166</v>
      </c>
      <c r="E65" s="25" t="s">
        <v>327</v>
      </c>
      <c r="F65" s="24"/>
      <c r="G65" s="25" t="s">
        <v>157</v>
      </c>
      <c r="H65" s="26">
        <f>H66</f>
        <v>11293000</v>
      </c>
      <c r="I65" s="26">
        <f>I66</f>
        <v>11293000</v>
      </c>
      <c r="J65" s="26">
        <f>J66</f>
        <v>11293000</v>
      </c>
      <c r="K65" s="22"/>
      <c r="L65" s="22"/>
      <c r="M65" s="8"/>
      <c r="N65" s="28"/>
      <c r="Q65" s="71">
        <f t="shared" si="2"/>
        <v>33879000</v>
      </c>
      <c r="R65" s="73">
        <f t="shared" si="6"/>
        <v>0</v>
      </c>
      <c r="S65" s="74"/>
      <c r="T65" s="74"/>
      <c r="U65" s="74"/>
    </row>
    <row r="66" spans="1:21" ht="30" outlineLevel="7">
      <c r="A66" s="72">
        <f t="shared" si="7"/>
        <v>52</v>
      </c>
      <c r="B66" s="25" t="s">
        <v>202</v>
      </c>
      <c r="C66" s="24" t="s">
        <v>615</v>
      </c>
      <c r="D66" s="24" t="s">
        <v>203</v>
      </c>
      <c r="E66" s="25" t="s">
        <v>327</v>
      </c>
      <c r="F66" s="24"/>
      <c r="G66" s="25" t="s">
        <v>157</v>
      </c>
      <c r="H66" s="26">
        <f>SUM(K66:N66)</f>
        <v>11293000</v>
      </c>
      <c r="I66" s="29">
        <v>11293000</v>
      </c>
      <c r="J66" s="30">
        <v>11293000</v>
      </c>
      <c r="K66" s="22">
        <v>11293000</v>
      </c>
      <c r="L66" s="22"/>
      <c r="M66" s="8"/>
      <c r="N66" s="31"/>
      <c r="Q66" s="71">
        <f t="shared" si="2"/>
        <v>33879000</v>
      </c>
      <c r="R66" s="73">
        <f t="shared" si="6"/>
        <v>0</v>
      </c>
      <c r="S66" s="74"/>
      <c r="T66" s="74"/>
      <c r="U66" s="74"/>
    </row>
    <row r="67" spans="1:21" ht="15" outlineLevel="7">
      <c r="A67" s="72">
        <f t="shared" si="7"/>
        <v>53</v>
      </c>
      <c r="B67" s="25" t="s">
        <v>70</v>
      </c>
      <c r="C67" s="24" t="s">
        <v>615</v>
      </c>
      <c r="D67" s="24" t="s">
        <v>203</v>
      </c>
      <c r="E67" s="25"/>
      <c r="F67" s="24" t="s">
        <v>71</v>
      </c>
      <c r="G67" s="25"/>
      <c r="H67" s="26">
        <f>H66</f>
        <v>11293000</v>
      </c>
      <c r="I67" s="26">
        <f t="shared" ref="I67:J67" si="29">I66</f>
        <v>11293000</v>
      </c>
      <c r="J67" s="26">
        <f t="shared" si="29"/>
        <v>11293000</v>
      </c>
      <c r="K67" s="22"/>
      <c r="L67" s="22"/>
      <c r="M67" s="8"/>
      <c r="N67" s="31"/>
      <c r="Q67" s="71">
        <f t="shared" si="2"/>
        <v>33879000</v>
      </c>
      <c r="R67" s="73">
        <f t="shared" si="6"/>
        <v>0</v>
      </c>
      <c r="S67" s="74"/>
      <c r="T67" s="74"/>
      <c r="U67" s="74"/>
    </row>
    <row r="68" spans="1:21" ht="15" outlineLevel="7">
      <c r="A68" s="72">
        <f t="shared" si="7"/>
        <v>54</v>
      </c>
      <c r="B68" s="25" t="s">
        <v>73</v>
      </c>
      <c r="C68" s="24" t="s">
        <v>615</v>
      </c>
      <c r="D68" s="24" t="s">
        <v>203</v>
      </c>
      <c r="E68" s="25"/>
      <c r="F68" s="24" t="s">
        <v>74</v>
      </c>
      <c r="G68" s="25"/>
      <c r="H68" s="26">
        <f>H66</f>
        <v>11293000</v>
      </c>
      <c r="I68" s="26">
        <f t="shared" ref="I68:J68" si="30">I66</f>
        <v>11293000</v>
      </c>
      <c r="J68" s="26">
        <f t="shared" si="30"/>
        <v>11293000</v>
      </c>
      <c r="K68" s="22"/>
      <c r="L68" s="22"/>
      <c r="M68" s="8"/>
      <c r="N68" s="31"/>
      <c r="Q68" s="71">
        <f t="shared" si="2"/>
        <v>33879000</v>
      </c>
      <c r="R68" s="73">
        <f t="shared" si="6"/>
        <v>0</v>
      </c>
      <c r="S68" s="74"/>
      <c r="T68" s="74"/>
      <c r="U68" s="74"/>
    </row>
    <row r="69" spans="1:21" ht="45" outlineLevel="4">
      <c r="A69" s="72">
        <f t="shared" si="7"/>
        <v>55</v>
      </c>
      <c r="B69" s="25" t="s">
        <v>172</v>
      </c>
      <c r="C69" s="24" t="s">
        <v>615</v>
      </c>
      <c r="D69" s="24" t="s">
        <v>173</v>
      </c>
      <c r="E69" s="25" t="s">
        <v>327</v>
      </c>
      <c r="F69" s="24"/>
      <c r="G69" s="25" t="s">
        <v>157</v>
      </c>
      <c r="H69" s="26">
        <f>H70</f>
        <v>19042000</v>
      </c>
      <c r="I69" s="26">
        <f>I70</f>
        <v>18242000</v>
      </c>
      <c r="J69" s="26">
        <f>J70</f>
        <v>18242000</v>
      </c>
      <c r="K69" s="22"/>
      <c r="L69" s="22"/>
      <c r="M69" s="8"/>
      <c r="N69" s="31"/>
      <c r="Q69" s="71">
        <f t="shared" si="2"/>
        <v>55526000</v>
      </c>
      <c r="R69" s="73">
        <f t="shared" si="6"/>
        <v>0</v>
      </c>
      <c r="S69" s="74"/>
      <c r="T69" s="74"/>
      <c r="U69" s="74"/>
    </row>
    <row r="70" spans="1:21" ht="45" outlineLevel="5">
      <c r="A70" s="72">
        <f t="shared" si="7"/>
        <v>56</v>
      </c>
      <c r="B70" s="25" t="s">
        <v>174</v>
      </c>
      <c r="C70" s="24" t="s">
        <v>615</v>
      </c>
      <c r="D70" s="24" t="s">
        <v>175</v>
      </c>
      <c r="E70" s="25" t="s">
        <v>327</v>
      </c>
      <c r="F70" s="24"/>
      <c r="G70" s="25" t="s">
        <v>157</v>
      </c>
      <c r="H70" s="26">
        <f>SUM(K70:N70)</f>
        <v>19042000</v>
      </c>
      <c r="I70" s="30">
        <v>18242000</v>
      </c>
      <c r="J70" s="30">
        <v>18242000</v>
      </c>
      <c r="K70" s="22">
        <v>19042000</v>
      </c>
      <c r="L70" s="22"/>
      <c r="M70" s="8"/>
      <c r="N70" s="31"/>
      <c r="Q70" s="71">
        <f t="shared" si="2"/>
        <v>55526000</v>
      </c>
      <c r="R70" s="73">
        <f t="shared" si="6"/>
        <v>0</v>
      </c>
      <c r="S70" s="74"/>
      <c r="T70" s="74"/>
      <c r="U70" s="74"/>
    </row>
    <row r="71" spans="1:21" ht="15" outlineLevel="5">
      <c r="A71" s="72">
        <f t="shared" si="7"/>
        <v>57</v>
      </c>
      <c r="B71" s="25" t="s">
        <v>70</v>
      </c>
      <c r="C71" s="24" t="s">
        <v>615</v>
      </c>
      <c r="D71" s="24" t="s">
        <v>175</v>
      </c>
      <c r="E71" s="25"/>
      <c r="F71" s="24" t="s">
        <v>71</v>
      </c>
      <c r="G71" s="25"/>
      <c r="H71" s="26">
        <f>H70</f>
        <v>19042000</v>
      </c>
      <c r="I71" s="26">
        <f t="shared" ref="I71:J71" si="31">I70</f>
        <v>18242000</v>
      </c>
      <c r="J71" s="26">
        <f t="shared" si="31"/>
        <v>18242000</v>
      </c>
      <c r="K71" s="22"/>
      <c r="L71" s="22"/>
      <c r="M71" s="8"/>
      <c r="N71" s="31"/>
      <c r="Q71" s="71">
        <f t="shared" si="2"/>
        <v>55526000</v>
      </c>
      <c r="R71" s="73">
        <f t="shared" si="6"/>
        <v>0</v>
      </c>
      <c r="S71" s="74"/>
      <c r="T71" s="74"/>
      <c r="U71" s="74"/>
    </row>
    <row r="72" spans="1:21" ht="15" outlineLevel="5">
      <c r="A72" s="72">
        <f t="shared" si="7"/>
        <v>58</v>
      </c>
      <c r="B72" s="25" t="s">
        <v>73</v>
      </c>
      <c r="C72" s="24" t="s">
        <v>615</v>
      </c>
      <c r="D72" s="24" t="s">
        <v>175</v>
      </c>
      <c r="E72" s="25"/>
      <c r="F72" s="24" t="s">
        <v>74</v>
      </c>
      <c r="G72" s="25"/>
      <c r="H72" s="26">
        <f>H70</f>
        <v>19042000</v>
      </c>
      <c r="I72" s="26">
        <f t="shared" ref="I72:J72" si="32">I70</f>
        <v>18242000</v>
      </c>
      <c r="J72" s="26">
        <f t="shared" si="32"/>
        <v>18242000</v>
      </c>
      <c r="K72" s="22"/>
      <c r="L72" s="22"/>
      <c r="M72" s="8"/>
      <c r="N72" s="31"/>
      <c r="Q72" s="71">
        <f t="shared" si="2"/>
        <v>55526000</v>
      </c>
      <c r="R72" s="73">
        <f t="shared" si="6"/>
        <v>0</v>
      </c>
      <c r="S72" s="74"/>
      <c r="T72" s="74"/>
      <c r="U72" s="74"/>
    </row>
    <row r="73" spans="1:21" ht="15" outlineLevel="6">
      <c r="A73" s="72">
        <f t="shared" si="7"/>
        <v>59</v>
      </c>
      <c r="B73" s="25" t="s">
        <v>180</v>
      </c>
      <c r="C73" s="24" t="s">
        <v>615</v>
      </c>
      <c r="D73" s="24" t="s">
        <v>181</v>
      </c>
      <c r="E73" s="25" t="s">
        <v>327</v>
      </c>
      <c r="F73" s="24"/>
      <c r="G73" s="25" t="s">
        <v>157</v>
      </c>
      <c r="H73" s="26">
        <f>H74</f>
        <v>57000</v>
      </c>
      <c r="I73" s="26">
        <f>I74</f>
        <v>57000</v>
      </c>
      <c r="J73" s="26">
        <f>J74</f>
        <v>57000</v>
      </c>
      <c r="K73" s="22"/>
      <c r="L73" s="22"/>
      <c r="M73" s="8"/>
      <c r="N73" s="31"/>
      <c r="Q73" s="71">
        <f t="shared" si="2"/>
        <v>171000</v>
      </c>
      <c r="R73" s="73">
        <f t="shared" si="6"/>
        <v>0</v>
      </c>
      <c r="S73" s="74"/>
      <c r="T73" s="74"/>
      <c r="U73" s="74"/>
    </row>
    <row r="74" spans="1:21" ht="15" outlineLevel="6">
      <c r="A74" s="72">
        <f t="shared" si="7"/>
        <v>60</v>
      </c>
      <c r="B74" s="25" t="s">
        <v>182</v>
      </c>
      <c r="C74" s="24" t="s">
        <v>615</v>
      </c>
      <c r="D74" s="24" t="s">
        <v>183</v>
      </c>
      <c r="E74" s="25" t="s">
        <v>327</v>
      </c>
      <c r="F74" s="24"/>
      <c r="G74" s="25" t="s">
        <v>157</v>
      </c>
      <c r="H74" s="26">
        <f>SUM(K74:N74)</f>
        <v>57000</v>
      </c>
      <c r="I74" s="30">
        <v>57000</v>
      </c>
      <c r="J74" s="30">
        <v>57000</v>
      </c>
      <c r="K74" s="22">
        <v>57000</v>
      </c>
      <c r="L74" s="22"/>
      <c r="M74" s="8"/>
      <c r="N74" s="31"/>
      <c r="Q74" s="71">
        <f t="shared" si="2"/>
        <v>171000</v>
      </c>
      <c r="R74" s="73">
        <f t="shared" si="6"/>
        <v>0</v>
      </c>
      <c r="S74" s="74"/>
      <c r="T74" s="74"/>
      <c r="U74" s="74"/>
    </row>
    <row r="75" spans="1:21" ht="15" outlineLevel="6">
      <c r="A75" s="72">
        <f t="shared" si="7"/>
        <v>61</v>
      </c>
      <c r="B75" s="25" t="s">
        <v>70</v>
      </c>
      <c r="C75" s="24" t="s">
        <v>615</v>
      </c>
      <c r="D75" s="24" t="s">
        <v>183</v>
      </c>
      <c r="E75" s="25"/>
      <c r="F75" s="24" t="s">
        <v>71</v>
      </c>
      <c r="G75" s="25"/>
      <c r="H75" s="26">
        <f>H74</f>
        <v>57000</v>
      </c>
      <c r="I75" s="26">
        <f t="shared" ref="I75:J75" si="33">I74</f>
        <v>57000</v>
      </c>
      <c r="J75" s="26">
        <f t="shared" si="33"/>
        <v>57000</v>
      </c>
      <c r="K75" s="22"/>
      <c r="L75" s="22"/>
      <c r="M75" s="8"/>
      <c r="N75" s="31"/>
      <c r="Q75" s="71">
        <f t="shared" si="2"/>
        <v>171000</v>
      </c>
      <c r="R75" s="73">
        <f t="shared" si="6"/>
        <v>0</v>
      </c>
      <c r="S75" s="74"/>
      <c r="T75" s="74"/>
      <c r="U75" s="74"/>
    </row>
    <row r="76" spans="1:21" ht="15" outlineLevel="6">
      <c r="A76" s="72">
        <f t="shared" si="7"/>
        <v>62</v>
      </c>
      <c r="B76" s="25" t="s">
        <v>73</v>
      </c>
      <c r="C76" s="24" t="s">
        <v>615</v>
      </c>
      <c r="D76" s="24" t="s">
        <v>183</v>
      </c>
      <c r="E76" s="25"/>
      <c r="F76" s="24" t="s">
        <v>74</v>
      </c>
      <c r="G76" s="25"/>
      <c r="H76" s="26">
        <f>H74</f>
        <v>57000</v>
      </c>
      <c r="I76" s="26">
        <f t="shared" ref="I76:J76" si="34">I74</f>
        <v>57000</v>
      </c>
      <c r="J76" s="26">
        <f t="shared" si="34"/>
        <v>57000</v>
      </c>
      <c r="K76" s="22"/>
      <c r="L76" s="22"/>
      <c r="M76" s="8"/>
      <c r="N76" s="31"/>
      <c r="Q76" s="71">
        <f t="shared" si="2"/>
        <v>171000</v>
      </c>
      <c r="R76" s="73">
        <f t="shared" si="6"/>
        <v>0</v>
      </c>
      <c r="S76" s="74"/>
      <c r="T76" s="74"/>
      <c r="U76" s="74"/>
    </row>
    <row r="77" spans="1:21" ht="90" outlineLevel="7">
      <c r="A77" s="72">
        <f t="shared" si="7"/>
        <v>63</v>
      </c>
      <c r="B77" s="25" t="s">
        <v>165</v>
      </c>
      <c r="C77" s="24" t="s">
        <v>615</v>
      </c>
      <c r="D77" s="24" t="s">
        <v>166</v>
      </c>
      <c r="E77" s="25" t="s">
        <v>327</v>
      </c>
      <c r="F77" s="24"/>
      <c r="G77" s="25" t="s">
        <v>158</v>
      </c>
      <c r="H77" s="26">
        <f>H78</f>
        <v>13810000</v>
      </c>
      <c r="I77" s="26">
        <f>I78</f>
        <v>13810000</v>
      </c>
      <c r="J77" s="26">
        <f>J78</f>
        <v>13810000</v>
      </c>
      <c r="K77" s="22"/>
      <c r="L77" s="22"/>
      <c r="M77" s="8"/>
      <c r="N77" s="28"/>
      <c r="Q77" s="71">
        <f t="shared" si="2"/>
        <v>41430000</v>
      </c>
      <c r="R77" s="73">
        <f t="shared" si="6"/>
        <v>0</v>
      </c>
      <c r="S77" s="74"/>
      <c r="T77" s="74"/>
      <c r="U77" s="74"/>
    </row>
    <row r="78" spans="1:21" ht="30" outlineLevel="7">
      <c r="A78" s="72">
        <f t="shared" si="7"/>
        <v>64</v>
      </c>
      <c r="B78" s="25" t="s">
        <v>202</v>
      </c>
      <c r="C78" s="24" t="s">
        <v>615</v>
      </c>
      <c r="D78" s="24" t="s">
        <v>203</v>
      </c>
      <c r="E78" s="25" t="s">
        <v>327</v>
      </c>
      <c r="F78" s="24"/>
      <c r="G78" s="25" t="s">
        <v>158</v>
      </c>
      <c r="H78" s="26">
        <f>SUM(K78:N78)</f>
        <v>13810000</v>
      </c>
      <c r="I78" s="29">
        <v>13810000</v>
      </c>
      <c r="J78" s="30">
        <v>13810000</v>
      </c>
      <c r="K78" s="22">
        <v>13810000</v>
      </c>
      <c r="L78" s="22"/>
      <c r="M78" s="8"/>
      <c r="N78" s="31"/>
      <c r="Q78" s="71">
        <f t="shared" si="2"/>
        <v>41430000</v>
      </c>
      <c r="R78" s="73">
        <f t="shared" si="6"/>
        <v>0</v>
      </c>
      <c r="S78" s="74"/>
      <c r="T78" s="74"/>
      <c r="U78" s="74"/>
    </row>
    <row r="79" spans="1:21" ht="15" outlineLevel="7">
      <c r="A79" s="72">
        <f t="shared" si="7"/>
        <v>65</v>
      </c>
      <c r="B79" s="25" t="s">
        <v>70</v>
      </c>
      <c r="C79" s="24" t="s">
        <v>615</v>
      </c>
      <c r="D79" s="24" t="s">
        <v>203</v>
      </c>
      <c r="E79" s="25"/>
      <c r="F79" s="24" t="s">
        <v>71</v>
      </c>
      <c r="G79" s="25"/>
      <c r="H79" s="26">
        <f>H78</f>
        <v>13810000</v>
      </c>
      <c r="I79" s="26">
        <f t="shared" ref="I79:J79" si="35">I78</f>
        <v>13810000</v>
      </c>
      <c r="J79" s="26">
        <f t="shared" si="35"/>
        <v>13810000</v>
      </c>
      <c r="K79" s="22"/>
      <c r="L79" s="22"/>
      <c r="M79" s="8"/>
      <c r="N79" s="31"/>
      <c r="Q79" s="71">
        <f t="shared" si="2"/>
        <v>41430000</v>
      </c>
      <c r="R79" s="73">
        <f t="shared" si="6"/>
        <v>0</v>
      </c>
      <c r="S79" s="74"/>
      <c r="T79" s="74"/>
      <c r="U79" s="74"/>
    </row>
    <row r="80" spans="1:21" ht="15" outlineLevel="7">
      <c r="A80" s="72">
        <f t="shared" si="7"/>
        <v>66</v>
      </c>
      <c r="B80" s="25" t="s">
        <v>75</v>
      </c>
      <c r="C80" s="24" t="s">
        <v>615</v>
      </c>
      <c r="D80" s="24" t="s">
        <v>203</v>
      </c>
      <c r="E80" s="25"/>
      <c r="F80" s="24" t="s">
        <v>76</v>
      </c>
      <c r="G80" s="25"/>
      <c r="H80" s="26">
        <f>H78</f>
        <v>13810000</v>
      </c>
      <c r="I80" s="26">
        <f t="shared" ref="I80:J80" si="36">I78</f>
        <v>13810000</v>
      </c>
      <c r="J80" s="26">
        <f t="shared" si="36"/>
        <v>13810000</v>
      </c>
      <c r="K80" s="22"/>
      <c r="L80" s="22"/>
      <c r="M80" s="8"/>
      <c r="N80" s="31"/>
      <c r="Q80" s="71">
        <f t="shared" ref="Q80:Q143" si="37">H80+I80+J80</f>
        <v>41430000</v>
      </c>
      <c r="R80" s="73">
        <f t="shared" ref="R80:R143" si="38">SUM(S80:U80)</f>
        <v>0</v>
      </c>
      <c r="S80" s="74"/>
      <c r="T80" s="74"/>
      <c r="U80" s="74"/>
    </row>
    <row r="81" spans="1:21" ht="45" outlineLevel="4">
      <c r="A81" s="72">
        <f t="shared" ref="A81:A144" si="39">A80+1</f>
        <v>67</v>
      </c>
      <c r="B81" s="25" t="s">
        <v>172</v>
      </c>
      <c r="C81" s="24" t="s">
        <v>615</v>
      </c>
      <c r="D81" s="24" t="s">
        <v>173</v>
      </c>
      <c r="E81" s="25" t="s">
        <v>327</v>
      </c>
      <c r="F81" s="24"/>
      <c r="G81" s="25" t="s">
        <v>158</v>
      </c>
      <c r="H81" s="26">
        <f>H82</f>
        <v>28180800</v>
      </c>
      <c r="I81" s="26">
        <f>I82</f>
        <v>28180800</v>
      </c>
      <c r="J81" s="26">
        <f>J82</f>
        <v>28180800</v>
      </c>
      <c r="K81" s="22"/>
      <c r="L81" s="22"/>
      <c r="M81" s="8"/>
      <c r="N81" s="31"/>
      <c r="Q81" s="71">
        <f t="shared" si="37"/>
        <v>84542400</v>
      </c>
      <c r="R81" s="73">
        <f t="shared" si="38"/>
        <v>0</v>
      </c>
      <c r="S81" s="74"/>
      <c r="T81" s="74"/>
      <c r="U81" s="74"/>
    </row>
    <row r="82" spans="1:21" ht="45" outlineLevel="5">
      <c r="A82" s="72">
        <f t="shared" si="39"/>
        <v>68</v>
      </c>
      <c r="B82" s="25" t="s">
        <v>174</v>
      </c>
      <c r="C82" s="24" t="s">
        <v>615</v>
      </c>
      <c r="D82" s="24" t="s">
        <v>175</v>
      </c>
      <c r="E82" s="25" t="s">
        <v>327</v>
      </c>
      <c r="F82" s="24"/>
      <c r="G82" s="25" t="s">
        <v>158</v>
      </c>
      <c r="H82" s="26">
        <f>SUM(K82:N82)</f>
        <v>28180800</v>
      </c>
      <c r="I82" s="30">
        <v>28180800</v>
      </c>
      <c r="J82" s="30">
        <v>28180800</v>
      </c>
      <c r="K82" s="22">
        <v>28180800</v>
      </c>
      <c r="L82" s="22"/>
      <c r="M82" s="8"/>
      <c r="N82" s="31"/>
      <c r="Q82" s="71">
        <f t="shared" si="37"/>
        <v>84542400</v>
      </c>
      <c r="R82" s="73">
        <f t="shared" si="38"/>
        <v>0</v>
      </c>
      <c r="S82" s="74"/>
      <c r="T82" s="74"/>
      <c r="U82" s="74"/>
    </row>
    <row r="83" spans="1:21" ht="15" outlineLevel="5">
      <c r="A83" s="72">
        <f t="shared" si="39"/>
        <v>69</v>
      </c>
      <c r="B83" s="25" t="s">
        <v>70</v>
      </c>
      <c r="C83" s="24" t="s">
        <v>615</v>
      </c>
      <c r="D83" s="24" t="s">
        <v>175</v>
      </c>
      <c r="E83" s="25"/>
      <c r="F83" s="24" t="s">
        <v>71</v>
      </c>
      <c r="G83" s="25"/>
      <c r="H83" s="26">
        <f>H82</f>
        <v>28180800</v>
      </c>
      <c r="I83" s="26">
        <f t="shared" ref="I83:J83" si="40">I82</f>
        <v>28180800</v>
      </c>
      <c r="J83" s="26">
        <f t="shared" si="40"/>
        <v>28180800</v>
      </c>
      <c r="K83" s="22"/>
      <c r="L83" s="22"/>
      <c r="M83" s="8"/>
      <c r="N83" s="31"/>
      <c r="Q83" s="71">
        <f t="shared" si="37"/>
        <v>84542400</v>
      </c>
      <c r="R83" s="73">
        <f t="shared" si="38"/>
        <v>0</v>
      </c>
      <c r="S83" s="74"/>
      <c r="T83" s="74"/>
      <c r="U83" s="74"/>
    </row>
    <row r="84" spans="1:21" ht="15" outlineLevel="5">
      <c r="A84" s="72">
        <f t="shared" si="39"/>
        <v>70</v>
      </c>
      <c r="B84" s="25" t="s">
        <v>75</v>
      </c>
      <c r="C84" s="24" t="s">
        <v>615</v>
      </c>
      <c r="D84" s="24" t="s">
        <v>175</v>
      </c>
      <c r="E84" s="25"/>
      <c r="F84" s="24" t="s">
        <v>76</v>
      </c>
      <c r="G84" s="25"/>
      <c r="H84" s="26">
        <f>H82</f>
        <v>28180800</v>
      </c>
      <c r="I84" s="26">
        <f t="shared" ref="I84:J84" si="41">I82</f>
        <v>28180800</v>
      </c>
      <c r="J84" s="26">
        <f t="shared" si="41"/>
        <v>28180800</v>
      </c>
      <c r="K84" s="22"/>
      <c r="L84" s="22"/>
      <c r="M84" s="8"/>
      <c r="N84" s="31"/>
      <c r="Q84" s="71">
        <f t="shared" si="37"/>
        <v>84542400</v>
      </c>
      <c r="R84" s="73">
        <f t="shared" si="38"/>
        <v>0</v>
      </c>
      <c r="S84" s="74"/>
      <c r="T84" s="74"/>
      <c r="U84" s="74"/>
    </row>
    <row r="85" spans="1:21" ht="15" outlineLevel="6">
      <c r="A85" s="72">
        <f t="shared" si="39"/>
        <v>71</v>
      </c>
      <c r="B85" s="25" t="s">
        <v>180</v>
      </c>
      <c r="C85" s="24" t="s">
        <v>615</v>
      </c>
      <c r="D85" s="24" t="s">
        <v>181</v>
      </c>
      <c r="E85" s="25" t="s">
        <v>327</v>
      </c>
      <c r="F85" s="24"/>
      <c r="G85" s="25" t="s">
        <v>158</v>
      </c>
      <c r="H85" s="26">
        <f>H86</f>
        <v>131000</v>
      </c>
      <c r="I85" s="26">
        <f>I86</f>
        <v>131000</v>
      </c>
      <c r="J85" s="26">
        <f>J86</f>
        <v>131000</v>
      </c>
      <c r="K85" s="22"/>
      <c r="L85" s="22"/>
      <c r="M85" s="8"/>
      <c r="N85" s="31"/>
      <c r="Q85" s="71">
        <f t="shared" si="37"/>
        <v>393000</v>
      </c>
      <c r="R85" s="73">
        <f t="shared" si="38"/>
        <v>0</v>
      </c>
      <c r="S85" s="74"/>
      <c r="T85" s="74"/>
      <c r="U85" s="74"/>
    </row>
    <row r="86" spans="1:21" ht="15" outlineLevel="6">
      <c r="A86" s="72">
        <f t="shared" si="39"/>
        <v>72</v>
      </c>
      <c r="B86" s="25" t="s">
        <v>182</v>
      </c>
      <c r="C86" s="24" t="s">
        <v>615</v>
      </c>
      <c r="D86" s="24" t="s">
        <v>183</v>
      </c>
      <c r="E86" s="25" t="s">
        <v>327</v>
      </c>
      <c r="F86" s="24"/>
      <c r="G86" s="25" t="s">
        <v>158</v>
      </c>
      <c r="H86" s="26">
        <f>SUM(K86:N86)</f>
        <v>131000</v>
      </c>
      <c r="I86" s="30">
        <v>131000</v>
      </c>
      <c r="J86" s="30">
        <v>131000</v>
      </c>
      <c r="K86" s="22">
        <v>131000</v>
      </c>
      <c r="L86" s="22"/>
      <c r="M86" s="8"/>
      <c r="N86" s="31"/>
      <c r="Q86" s="71">
        <f t="shared" si="37"/>
        <v>393000</v>
      </c>
      <c r="R86" s="73">
        <f t="shared" si="38"/>
        <v>0</v>
      </c>
      <c r="S86" s="74"/>
      <c r="T86" s="74"/>
      <c r="U86" s="74"/>
    </row>
    <row r="87" spans="1:21" ht="15" outlineLevel="6">
      <c r="A87" s="72">
        <f t="shared" si="39"/>
        <v>73</v>
      </c>
      <c r="B87" s="25" t="s">
        <v>70</v>
      </c>
      <c r="C87" s="24" t="s">
        <v>615</v>
      </c>
      <c r="D87" s="24" t="s">
        <v>183</v>
      </c>
      <c r="E87" s="25"/>
      <c r="F87" s="24" t="s">
        <v>71</v>
      </c>
      <c r="G87" s="25"/>
      <c r="H87" s="26">
        <f>H86</f>
        <v>131000</v>
      </c>
      <c r="I87" s="26">
        <f t="shared" ref="I87:J87" si="42">I86</f>
        <v>131000</v>
      </c>
      <c r="J87" s="26">
        <f t="shared" si="42"/>
        <v>131000</v>
      </c>
      <c r="K87" s="22"/>
      <c r="L87" s="22"/>
      <c r="M87" s="8"/>
      <c r="N87" s="31"/>
      <c r="Q87" s="71">
        <f t="shared" si="37"/>
        <v>393000</v>
      </c>
      <c r="R87" s="73">
        <f t="shared" si="38"/>
        <v>0</v>
      </c>
      <c r="S87" s="74"/>
      <c r="T87" s="74"/>
      <c r="U87" s="74"/>
    </row>
    <row r="88" spans="1:21" ht="15" outlineLevel="6">
      <c r="A88" s="72">
        <f t="shared" si="39"/>
        <v>74</v>
      </c>
      <c r="B88" s="25" t="s">
        <v>75</v>
      </c>
      <c r="C88" s="24" t="s">
        <v>615</v>
      </c>
      <c r="D88" s="24" t="s">
        <v>183</v>
      </c>
      <c r="E88" s="25"/>
      <c r="F88" s="24" t="s">
        <v>76</v>
      </c>
      <c r="G88" s="25"/>
      <c r="H88" s="26">
        <f>H86</f>
        <v>131000</v>
      </c>
      <c r="I88" s="26">
        <f t="shared" ref="I88:J88" si="43">I86</f>
        <v>131000</v>
      </c>
      <c r="J88" s="26">
        <f t="shared" si="43"/>
        <v>131000</v>
      </c>
      <c r="K88" s="22"/>
      <c r="L88" s="22"/>
      <c r="M88" s="8"/>
      <c r="N88" s="31"/>
      <c r="Q88" s="71">
        <f t="shared" si="37"/>
        <v>393000</v>
      </c>
      <c r="R88" s="73">
        <f t="shared" si="38"/>
        <v>0</v>
      </c>
      <c r="S88" s="74"/>
      <c r="T88" s="74"/>
      <c r="U88" s="74"/>
    </row>
    <row r="89" spans="1:21" ht="150" outlineLevel="7">
      <c r="A89" s="72">
        <f t="shared" si="39"/>
        <v>75</v>
      </c>
      <c r="B89" s="33" t="s">
        <v>623</v>
      </c>
      <c r="C89" s="24" t="s">
        <v>624</v>
      </c>
      <c r="D89" s="24" t="s">
        <v>156</v>
      </c>
      <c r="E89" s="25" t="s">
        <v>327</v>
      </c>
      <c r="F89" s="24"/>
      <c r="G89" s="25" t="s">
        <v>157</v>
      </c>
      <c r="H89" s="26">
        <f>H91+H95</f>
        <v>12718000</v>
      </c>
      <c r="I89" s="26">
        <f>I91+I95</f>
        <v>12718000</v>
      </c>
      <c r="J89" s="26">
        <f>J91+J95</f>
        <v>12718000</v>
      </c>
      <c r="K89" s="22"/>
      <c r="L89" s="22"/>
      <c r="M89" s="8"/>
      <c r="N89" s="28"/>
      <c r="Q89" s="71">
        <f t="shared" si="37"/>
        <v>38154000</v>
      </c>
      <c r="R89" s="73">
        <f t="shared" si="38"/>
        <v>0</v>
      </c>
      <c r="S89" s="74"/>
      <c r="T89" s="74"/>
      <c r="U89" s="74"/>
    </row>
    <row r="90" spans="1:21" ht="90" outlineLevel="5">
      <c r="A90" s="72">
        <f t="shared" si="39"/>
        <v>76</v>
      </c>
      <c r="B90" s="33" t="s">
        <v>165</v>
      </c>
      <c r="C90" s="24" t="s">
        <v>624</v>
      </c>
      <c r="D90" s="24" t="s">
        <v>166</v>
      </c>
      <c r="E90" s="25" t="s">
        <v>327</v>
      </c>
      <c r="F90" s="24"/>
      <c r="G90" s="25" t="s">
        <v>157</v>
      </c>
      <c r="H90" s="26">
        <f>H91</f>
        <v>5389000</v>
      </c>
      <c r="I90" s="26">
        <f>I91</f>
        <v>5389000</v>
      </c>
      <c r="J90" s="26">
        <f>J91</f>
        <v>5389000</v>
      </c>
      <c r="K90" s="22"/>
      <c r="L90" s="22"/>
      <c r="M90" s="8"/>
      <c r="N90" s="28"/>
      <c r="Q90" s="71">
        <f t="shared" si="37"/>
        <v>16167000</v>
      </c>
      <c r="R90" s="73">
        <f t="shared" si="38"/>
        <v>0</v>
      </c>
      <c r="S90" s="74"/>
      <c r="T90" s="74"/>
      <c r="U90" s="74"/>
    </row>
    <row r="91" spans="1:21" ht="30" outlineLevel="6">
      <c r="A91" s="72">
        <f t="shared" si="39"/>
        <v>77</v>
      </c>
      <c r="B91" s="25" t="s">
        <v>202</v>
      </c>
      <c r="C91" s="24" t="s">
        <v>624</v>
      </c>
      <c r="D91" s="24" t="s">
        <v>203</v>
      </c>
      <c r="E91" s="25" t="s">
        <v>327</v>
      </c>
      <c r="F91" s="24"/>
      <c r="G91" s="25" t="s">
        <v>157</v>
      </c>
      <c r="H91" s="26">
        <f>SUM(K91:N91)</f>
        <v>5389000</v>
      </c>
      <c r="I91" s="30">
        <v>5389000</v>
      </c>
      <c r="J91" s="30">
        <v>5389000</v>
      </c>
      <c r="K91" s="22">
        <v>5389000</v>
      </c>
      <c r="L91" s="22"/>
      <c r="M91" s="8"/>
      <c r="N91" s="31"/>
      <c r="Q91" s="71">
        <f t="shared" si="37"/>
        <v>16167000</v>
      </c>
      <c r="R91" s="73">
        <f t="shared" si="38"/>
        <v>0</v>
      </c>
      <c r="S91" s="74"/>
      <c r="T91" s="74"/>
      <c r="U91" s="74"/>
    </row>
    <row r="92" spans="1:21" ht="15" outlineLevel="6">
      <c r="A92" s="72">
        <f t="shared" si="39"/>
        <v>78</v>
      </c>
      <c r="B92" s="25" t="s">
        <v>70</v>
      </c>
      <c r="C92" s="24" t="s">
        <v>624</v>
      </c>
      <c r="D92" s="24" t="s">
        <v>203</v>
      </c>
      <c r="E92" s="25"/>
      <c r="F92" s="24" t="s">
        <v>71</v>
      </c>
      <c r="G92" s="25"/>
      <c r="H92" s="26">
        <f>H91</f>
        <v>5389000</v>
      </c>
      <c r="I92" s="26">
        <f t="shared" ref="I92:J92" si="44">I91</f>
        <v>5389000</v>
      </c>
      <c r="J92" s="26">
        <f t="shared" si="44"/>
        <v>5389000</v>
      </c>
      <c r="K92" s="22"/>
      <c r="L92" s="22"/>
      <c r="M92" s="8"/>
      <c r="N92" s="31"/>
      <c r="Q92" s="71">
        <f t="shared" si="37"/>
        <v>16167000</v>
      </c>
      <c r="R92" s="73">
        <f t="shared" si="38"/>
        <v>0</v>
      </c>
      <c r="S92" s="74"/>
      <c r="T92" s="74"/>
      <c r="U92" s="74"/>
    </row>
    <row r="93" spans="1:21" ht="15" outlineLevel="6">
      <c r="A93" s="72">
        <f t="shared" si="39"/>
        <v>79</v>
      </c>
      <c r="B93" s="25" t="s">
        <v>73</v>
      </c>
      <c r="C93" s="24" t="s">
        <v>624</v>
      </c>
      <c r="D93" s="24" t="s">
        <v>203</v>
      </c>
      <c r="E93" s="25"/>
      <c r="F93" s="24" t="s">
        <v>74</v>
      </c>
      <c r="G93" s="25"/>
      <c r="H93" s="26">
        <f>H91</f>
        <v>5389000</v>
      </c>
      <c r="I93" s="26">
        <f t="shared" ref="I93:J93" si="45">I91</f>
        <v>5389000</v>
      </c>
      <c r="J93" s="26">
        <f t="shared" si="45"/>
        <v>5389000</v>
      </c>
      <c r="K93" s="22"/>
      <c r="L93" s="22"/>
      <c r="M93" s="8"/>
      <c r="N93" s="31"/>
      <c r="Q93" s="71">
        <f t="shared" si="37"/>
        <v>16167000</v>
      </c>
      <c r="R93" s="73">
        <f t="shared" si="38"/>
        <v>0</v>
      </c>
      <c r="S93" s="74"/>
      <c r="T93" s="74"/>
      <c r="U93" s="74"/>
    </row>
    <row r="94" spans="1:21" ht="90" outlineLevel="7">
      <c r="A94" s="72">
        <f t="shared" si="39"/>
        <v>80</v>
      </c>
      <c r="B94" s="33" t="s">
        <v>165</v>
      </c>
      <c r="C94" s="24" t="s">
        <v>624</v>
      </c>
      <c r="D94" s="24" t="s">
        <v>166</v>
      </c>
      <c r="E94" s="25" t="s">
        <v>327</v>
      </c>
      <c r="F94" s="24"/>
      <c r="G94" s="25" t="s">
        <v>158</v>
      </c>
      <c r="H94" s="26">
        <f>H95</f>
        <v>7329000</v>
      </c>
      <c r="I94" s="75">
        <f>I95</f>
        <v>7329000</v>
      </c>
      <c r="J94" s="26">
        <f>J95</f>
        <v>7329000</v>
      </c>
      <c r="K94" s="22"/>
      <c r="L94" s="22"/>
      <c r="M94" s="8"/>
      <c r="N94" s="28"/>
      <c r="Q94" s="71">
        <f t="shared" si="37"/>
        <v>21987000</v>
      </c>
      <c r="R94" s="73">
        <f t="shared" si="38"/>
        <v>0</v>
      </c>
      <c r="S94" s="74"/>
      <c r="T94" s="74"/>
      <c r="U94" s="74"/>
    </row>
    <row r="95" spans="1:21" ht="30" outlineLevel="5">
      <c r="A95" s="72">
        <f t="shared" si="39"/>
        <v>81</v>
      </c>
      <c r="B95" s="25" t="s">
        <v>202</v>
      </c>
      <c r="C95" s="24" t="s">
        <v>624</v>
      </c>
      <c r="D95" s="24" t="s">
        <v>203</v>
      </c>
      <c r="E95" s="25" t="s">
        <v>327</v>
      </c>
      <c r="F95" s="24"/>
      <c r="G95" s="25" t="s">
        <v>158</v>
      </c>
      <c r="H95" s="26">
        <f>SUM(K95:N95)</f>
        <v>7329000</v>
      </c>
      <c r="I95" s="30">
        <v>7329000</v>
      </c>
      <c r="J95" s="30">
        <v>7329000</v>
      </c>
      <c r="K95" s="22">
        <v>7329000</v>
      </c>
      <c r="L95" s="22"/>
      <c r="M95" s="8"/>
      <c r="N95" s="31"/>
      <c r="Q95" s="71">
        <f t="shared" si="37"/>
        <v>21987000</v>
      </c>
      <c r="R95" s="73">
        <f t="shared" si="38"/>
        <v>0</v>
      </c>
      <c r="S95" s="74"/>
      <c r="T95" s="74"/>
      <c r="U95" s="74"/>
    </row>
    <row r="96" spans="1:21" ht="15" outlineLevel="5">
      <c r="A96" s="72">
        <f t="shared" si="39"/>
        <v>82</v>
      </c>
      <c r="B96" s="25" t="s">
        <v>70</v>
      </c>
      <c r="C96" s="24" t="s">
        <v>624</v>
      </c>
      <c r="D96" s="24" t="s">
        <v>203</v>
      </c>
      <c r="E96" s="25"/>
      <c r="F96" s="24" t="s">
        <v>71</v>
      </c>
      <c r="G96" s="25"/>
      <c r="H96" s="26">
        <f>H95</f>
        <v>7329000</v>
      </c>
      <c r="I96" s="26">
        <f t="shared" ref="I96:J96" si="46">I95</f>
        <v>7329000</v>
      </c>
      <c r="J96" s="26">
        <f t="shared" si="46"/>
        <v>7329000</v>
      </c>
      <c r="K96" s="22"/>
      <c r="L96" s="22"/>
      <c r="M96" s="8"/>
      <c r="N96" s="31"/>
      <c r="Q96" s="71">
        <f t="shared" si="37"/>
        <v>21987000</v>
      </c>
      <c r="R96" s="73">
        <f t="shared" si="38"/>
        <v>0</v>
      </c>
      <c r="S96" s="74"/>
      <c r="T96" s="74"/>
      <c r="U96" s="74"/>
    </row>
    <row r="97" spans="1:21" ht="15" outlineLevel="5">
      <c r="A97" s="72">
        <f t="shared" si="39"/>
        <v>83</v>
      </c>
      <c r="B97" s="25" t="s">
        <v>75</v>
      </c>
      <c r="C97" s="24" t="s">
        <v>624</v>
      </c>
      <c r="D97" s="24" t="s">
        <v>203</v>
      </c>
      <c r="E97" s="25"/>
      <c r="F97" s="24" t="s">
        <v>76</v>
      </c>
      <c r="G97" s="25"/>
      <c r="H97" s="26">
        <f>H95</f>
        <v>7329000</v>
      </c>
      <c r="I97" s="26">
        <f t="shared" ref="I97:J97" si="47">I95</f>
        <v>7329000</v>
      </c>
      <c r="J97" s="26">
        <f t="shared" si="47"/>
        <v>7329000</v>
      </c>
      <c r="K97" s="22"/>
      <c r="L97" s="22"/>
      <c r="M97" s="8"/>
      <c r="N97" s="31"/>
      <c r="Q97" s="71">
        <f t="shared" si="37"/>
        <v>21987000</v>
      </c>
      <c r="R97" s="73">
        <f t="shared" si="38"/>
        <v>0</v>
      </c>
      <c r="S97" s="74"/>
      <c r="T97" s="74"/>
      <c r="U97" s="74"/>
    </row>
    <row r="98" spans="1:21" ht="180" outlineLevel="6">
      <c r="A98" s="72">
        <f t="shared" si="39"/>
        <v>84</v>
      </c>
      <c r="B98" s="33" t="s">
        <v>658</v>
      </c>
      <c r="C98" s="37" t="s">
        <v>659</v>
      </c>
      <c r="D98" s="37" t="s">
        <v>156</v>
      </c>
      <c r="E98" s="36" t="s">
        <v>327</v>
      </c>
      <c r="F98" s="37"/>
      <c r="G98" s="36" t="s">
        <v>327</v>
      </c>
      <c r="H98" s="38">
        <f>H100</f>
        <v>291000</v>
      </c>
      <c r="I98" s="39">
        <f>I100</f>
        <v>291000</v>
      </c>
      <c r="J98" s="39">
        <f>J100</f>
        <v>291000</v>
      </c>
      <c r="K98" s="40"/>
      <c r="L98" s="40"/>
      <c r="M98" s="41"/>
      <c r="N98" s="42"/>
      <c r="O98" s="41"/>
      <c r="P98" s="41"/>
      <c r="Q98" s="71">
        <f t="shared" si="37"/>
        <v>873000</v>
      </c>
      <c r="R98" s="73">
        <f t="shared" si="38"/>
        <v>0</v>
      </c>
      <c r="S98" s="74"/>
      <c r="T98" s="74"/>
      <c r="U98" s="74"/>
    </row>
    <row r="99" spans="1:21" ht="30" outlineLevel="6">
      <c r="A99" s="72">
        <f t="shared" si="39"/>
        <v>85</v>
      </c>
      <c r="B99" s="48" t="s">
        <v>469</v>
      </c>
      <c r="C99" s="37" t="s">
        <v>659</v>
      </c>
      <c r="D99" s="37" t="s">
        <v>470</v>
      </c>
      <c r="E99" s="36" t="s">
        <v>327</v>
      </c>
      <c r="F99" s="37"/>
      <c r="G99" s="36" t="s">
        <v>327</v>
      </c>
      <c r="H99" s="38">
        <f>H100</f>
        <v>291000</v>
      </c>
      <c r="I99" s="38">
        <f>I100</f>
        <v>291000</v>
      </c>
      <c r="J99" s="38">
        <f>J100</f>
        <v>291000</v>
      </c>
      <c r="K99" s="40"/>
      <c r="L99" s="40"/>
      <c r="M99" s="41"/>
      <c r="N99" s="42"/>
      <c r="O99" s="41"/>
      <c r="P99" s="41"/>
      <c r="Q99" s="71">
        <f t="shared" si="37"/>
        <v>873000</v>
      </c>
      <c r="R99" s="73">
        <f t="shared" si="38"/>
        <v>0</v>
      </c>
      <c r="S99" s="74"/>
      <c r="T99" s="74"/>
      <c r="U99" s="74"/>
    </row>
    <row r="100" spans="1:21" ht="30" outlineLevel="7">
      <c r="A100" s="72">
        <f t="shared" si="39"/>
        <v>86</v>
      </c>
      <c r="B100" s="36" t="s">
        <v>483</v>
      </c>
      <c r="C100" s="37" t="s">
        <v>659</v>
      </c>
      <c r="D100" s="37" t="s">
        <v>484</v>
      </c>
      <c r="E100" s="36" t="s">
        <v>327</v>
      </c>
      <c r="F100" s="37"/>
      <c r="G100" s="36" t="s">
        <v>327</v>
      </c>
      <c r="H100" s="38">
        <f>SUM(K100:N100)</f>
        <v>291000</v>
      </c>
      <c r="I100" s="44">
        <v>291000</v>
      </c>
      <c r="J100" s="45">
        <v>291000</v>
      </c>
      <c r="K100" s="40">
        <v>291000</v>
      </c>
      <c r="L100" s="40"/>
      <c r="M100" s="41"/>
      <c r="N100" s="46"/>
      <c r="O100" s="41"/>
      <c r="P100" s="41"/>
      <c r="Q100" s="71">
        <f t="shared" si="37"/>
        <v>873000</v>
      </c>
      <c r="R100" s="73">
        <f t="shared" si="38"/>
        <v>0</v>
      </c>
      <c r="S100" s="74"/>
      <c r="T100" s="74"/>
      <c r="U100" s="74"/>
    </row>
    <row r="101" spans="1:21" ht="15" outlineLevel="7">
      <c r="A101" s="72">
        <f t="shared" si="39"/>
        <v>87</v>
      </c>
      <c r="B101" s="36" t="s">
        <v>70</v>
      </c>
      <c r="C101" s="37" t="s">
        <v>659</v>
      </c>
      <c r="D101" s="37" t="s">
        <v>484</v>
      </c>
      <c r="E101" s="36"/>
      <c r="F101" s="37" t="s">
        <v>71</v>
      </c>
      <c r="G101" s="36"/>
      <c r="H101" s="38">
        <f>H100</f>
        <v>291000</v>
      </c>
      <c r="I101" s="38">
        <f t="shared" ref="I101:J101" si="48">I100</f>
        <v>291000</v>
      </c>
      <c r="J101" s="38">
        <f t="shared" si="48"/>
        <v>291000</v>
      </c>
      <c r="K101" s="40"/>
      <c r="L101" s="40"/>
      <c r="M101" s="41"/>
      <c r="N101" s="46"/>
      <c r="O101" s="41"/>
      <c r="P101" s="41"/>
      <c r="Q101" s="71">
        <f t="shared" si="37"/>
        <v>873000</v>
      </c>
      <c r="R101" s="73">
        <f t="shared" si="38"/>
        <v>0</v>
      </c>
      <c r="S101" s="74"/>
      <c r="T101" s="74"/>
      <c r="U101" s="74"/>
    </row>
    <row r="102" spans="1:21" ht="15" outlineLevel="7">
      <c r="A102" s="72">
        <f t="shared" si="39"/>
        <v>88</v>
      </c>
      <c r="B102" s="36" t="s">
        <v>81</v>
      </c>
      <c r="C102" s="37" t="s">
        <v>659</v>
      </c>
      <c r="D102" s="37" t="s">
        <v>484</v>
      </c>
      <c r="E102" s="36"/>
      <c r="F102" s="37" t="s">
        <v>82</v>
      </c>
      <c r="G102" s="36"/>
      <c r="H102" s="38">
        <f>H100</f>
        <v>291000</v>
      </c>
      <c r="I102" s="38">
        <f t="shared" ref="I102:J102" si="49">I100</f>
        <v>291000</v>
      </c>
      <c r="J102" s="38">
        <f t="shared" si="49"/>
        <v>291000</v>
      </c>
      <c r="K102" s="40"/>
      <c r="L102" s="40"/>
      <c r="M102" s="41"/>
      <c r="N102" s="46"/>
      <c r="O102" s="41"/>
      <c r="P102" s="41"/>
      <c r="Q102" s="71">
        <f t="shared" si="37"/>
        <v>873000</v>
      </c>
      <c r="R102" s="73">
        <f t="shared" si="38"/>
        <v>0</v>
      </c>
      <c r="S102" s="74"/>
      <c r="T102" s="74"/>
      <c r="U102" s="74"/>
    </row>
    <row r="103" spans="1:21" ht="105" outlineLevel="6">
      <c r="A103" s="72">
        <f t="shared" si="39"/>
        <v>89</v>
      </c>
      <c r="B103" s="33" t="s">
        <v>663</v>
      </c>
      <c r="C103" s="24" t="s">
        <v>664</v>
      </c>
      <c r="D103" s="24" t="s">
        <v>156</v>
      </c>
      <c r="E103" s="25" t="s">
        <v>327</v>
      </c>
      <c r="F103" s="24"/>
      <c r="G103" s="25" t="s">
        <v>327</v>
      </c>
      <c r="H103" s="26">
        <f>H105+H109</f>
        <v>571000</v>
      </c>
      <c r="I103" s="26">
        <f>I105+I109</f>
        <v>571000</v>
      </c>
      <c r="J103" s="26">
        <f>J105+J109</f>
        <v>571000</v>
      </c>
      <c r="K103" s="22"/>
      <c r="L103" s="22"/>
      <c r="M103" s="8"/>
      <c r="N103" s="28"/>
      <c r="Q103" s="71">
        <f t="shared" si="37"/>
        <v>1713000</v>
      </c>
      <c r="R103" s="73">
        <f t="shared" si="38"/>
        <v>0</v>
      </c>
      <c r="S103" s="74"/>
      <c r="T103" s="74"/>
      <c r="U103" s="74"/>
    </row>
    <row r="104" spans="1:21" ht="90" outlineLevel="6">
      <c r="A104" s="72">
        <f t="shared" si="39"/>
        <v>90</v>
      </c>
      <c r="B104" s="33" t="s">
        <v>165</v>
      </c>
      <c r="C104" s="24" t="s">
        <v>664</v>
      </c>
      <c r="D104" s="24" t="s">
        <v>166</v>
      </c>
      <c r="E104" s="25" t="s">
        <v>327</v>
      </c>
      <c r="F104" s="24"/>
      <c r="G104" s="25" t="s">
        <v>327</v>
      </c>
      <c r="H104" s="26">
        <f>H105</f>
        <v>162800</v>
      </c>
      <c r="I104" s="26">
        <f>I105</f>
        <v>162800</v>
      </c>
      <c r="J104" s="26">
        <f>J105</f>
        <v>162800</v>
      </c>
      <c r="K104" s="22"/>
      <c r="L104" s="22"/>
      <c r="M104" s="8"/>
      <c r="N104" s="28"/>
      <c r="Q104" s="71">
        <f t="shared" si="37"/>
        <v>488400</v>
      </c>
      <c r="R104" s="73">
        <f t="shared" si="38"/>
        <v>0</v>
      </c>
      <c r="S104" s="74"/>
      <c r="T104" s="74"/>
      <c r="U104" s="74"/>
    </row>
    <row r="105" spans="1:21" ht="30" outlineLevel="7">
      <c r="A105" s="72">
        <f t="shared" si="39"/>
        <v>91</v>
      </c>
      <c r="B105" s="25" t="s">
        <v>202</v>
      </c>
      <c r="C105" s="24" t="s">
        <v>664</v>
      </c>
      <c r="D105" s="24" t="s">
        <v>203</v>
      </c>
      <c r="E105" s="25" t="s">
        <v>327</v>
      </c>
      <c r="F105" s="24"/>
      <c r="G105" s="25" t="s">
        <v>327</v>
      </c>
      <c r="H105" s="26">
        <f>SUM(K105:N105)</f>
        <v>162800</v>
      </c>
      <c r="I105" s="78">
        <v>162800</v>
      </c>
      <c r="J105" s="27">
        <v>162800</v>
      </c>
      <c r="K105" s="22">
        <v>162800</v>
      </c>
      <c r="L105" s="22"/>
      <c r="M105" s="8"/>
      <c r="N105" s="28"/>
      <c r="Q105" s="71">
        <f t="shared" si="37"/>
        <v>488400</v>
      </c>
      <c r="R105" s="73">
        <f t="shared" si="38"/>
        <v>0</v>
      </c>
      <c r="S105" s="74"/>
      <c r="T105" s="74"/>
      <c r="U105" s="74"/>
    </row>
    <row r="106" spans="1:21" ht="15" outlineLevel="7">
      <c r="A106" s="72">
        <f t="shared" si="39"/>
        <v>92</v>
      </c>
      <c r="B106" s="25" t="s">
        <v>70</v>
      </c>
      <c r="C106" s="24" t="s">
        <v>664</v>
      </c>
      <c r="D106" s="24" t="s">
        <v>203</v>
      </c>
      <c r="E106" s="25"/>
      <c r="F106" s="24" t="s">
        <v>71</v>
      </c>
      <c r="G106" s="25"/>
      <c r="H106" s="26">
        <f>H105</f>
        <v>162800</v>
      </c>
      <c r="I106" s="26">
        <f t="shared" ref="I106:J106" si="50">I105</f>
        <v>162800</v>
      </c>
      <c r="J106" s="26">
        <f t="shared" si="50"/>
        <v>162800</v>
      </c>
      <c r="K106" s="22"/>
      <c r="L106" s="22"/>
      <c r="M106" s="8"/>
      <c r="N106" s="28"/>
      <c r="Q106" s="71">
        <f t="shared" si="37"/>
        <v>488400</v>
      </c>
      <c r="R106" s="73">
        <f t="shared" si="38"/>
        <v>0</v>
      </c>
      <c r="S106" s="74"/>
      <c r="T106" s="74"/>
      <c r="U106" s="74"/>
    </row>
    <row r="107" spans="1:21" ht="15" outlineLevel="7">
      <c r="A107" s="72">
        <f t="shared" si="39"/>
        <v>93</v>
      </c>
      <c r="B107" s="25" t="s">
        <v>81</v>
      </c>
      <c r="C107" s="24" t="s">
        <v>664</v>
      </c>
      <c r="D107" s="24" t="s">
        <v>203</v>
      </c>
      <c r="E107" s="25"/>
      <c r="F107" s="24" t="s">
        <v>82</v>
      </c>
      <c r="G107" s="25"/>
      <c r="H107" s="26">
        <f>H105</f>
        <v>162800</v>
      </c>
      <c r="I107" s="26">
        <f t="shared" ref="I107:J107" si="51">I105</f>
        <v>162800</v>
      </c>
      <c r="J107" s="26">
        <f t="shared" si="51"/>
        <v>162800</v>
      </c>
      <c r="K107" s="22"/>
      <c r="L107" s="22"/>
      <c r="M107" s="8"/>
      <c r="N107" s="28"/>
      <c r="Q107" s="71">
        <f t="shared" si="37"/>
        <v>488400</v>
      </c>
      <c r="R107" s="73">
        <f t="shared" si="38"/>
        <v>0</v>
      </c>
      <c r="S107" s="74"/>
      <c r="T107" s="74"/>
      <c r="U107" s="74"/>
    </row>
    <row r="108" spans="1:21" ht="45" outlineLevel="6">
      <c r="A108" s="72">
        <f t="shared" si="39"/>
        <v>94</v>
      </c>
      <c r="B108" s="25" t="s">
        <v>172</v>
      </c>
      <c r="C108" s="24" t="s">
        <v>664</v>
      </c>
      <c r="D108" s="24" t="s">
        <v>173</v>
      </c>
      <c r="E108" s="25" t="s">
        <v>327</v>
      </c>
      <c r="F108" s="24"/>
      <c r="G108" s="25" t="s">
        <v>327</v>
      </c>
      <c r="H108" s="26">
        <f>H109</f>
        <v>408200</v>
      </c>
      <c r="I108" s="26">
        <f>I109</f>
        <v>408200</v>
      </c>
      <c r="J108" s="26">
        <f>J109</f>
        <v>408200</v>
      </c>
      <c r="K108" s="22"/>
      <c r="L108" s="22"/>
      <c r="M108" s="8"/>
      <c r="N108" s="28"/>
      <c r="Q108" s="71">
        <f t="shared" si="37"/>
        <v>1224600</v>
      </c>
      <c r="R108" s="73">
        <f t="shared" si="38"/>
        <v>0</v>
      </c>
      <c r="S108" s="74"/>
      <c r="T108" s="74"/>
      <c r="U108" s="74"/>
    </row>
    <row r="109" spans="1:21" ht="45" outlineLevel="6">
      <c r="A109" s="72">
        <f t="shared" si="39"/>
        <v>95</v>
      </c>
      <c r="B109" s="25" t="s">
        <v>174</v>
      </c>
      <c r="C109" s="24" t="s">
        <v>664</v>
      </c>
      <c r="D109" s="24" t="s">
        <v>175</v>
      </c>
      <c r="E109" s="25" t="s">
        <v>327</v>
      </c>
      <c r="F109" s="24"/>
      <c r="G109" s="25" t="s">
        <v>327</v>
      </c>
      <c r="H109" s="26">
        <f>SUM(K109:N109)</f>
        <v>408200</v>
      </c>
      <c r="I109" s="30">
        <v>408200</v>
      </c>
      <c r="J109" s="30">
        <v>408200</v>
      </c>
      <c r="K109" s="22">
        <v>408200</v>
      </c>
      <c r="L109" s="22"/>
      <c r="M109" s="8"/>
      <c r="N109" s="31"/>
      <c r="Q109" s="71">
        <f t="shared" si="37"/>
        <v>1224600</v>
      </c>
      <c r="R109" s="73">
        <f t="shared" si="38"/>
        <v>0</v>
      </c>
      <c r="S109" s="74"/>
      <c r="T109" s="74"/>
      <c r="U109" s="74"/>
    </row>
    <row r="110" spans="1:21" ht="15" outlineLevel="6">
      <c r="A110" s="72">
        <f t="shared" si="39"/>
        <v>96</v>
      </c>
      <c r="B110" s="25" t="s">
        <v>70</v>
      </c>
      <c r="C110" s="24" t="s">
        <v>664</v>
      </c>
      <c r="D110" s="24" t="s">
        <v>175</v>
      </c>
      <c r="E110" s="25"/>
      <c r="F110" s="24" t="s">
        <v>71</v>
      </c>
      <c r="G110" s="25"/>
      <c r="H110" s="26">
        <f>H109</f>
        <v>408200</v>
      </c>
      <c r="I110" s="26">
        <f t="shared" ref="I110:J110" si="52">I109</f>
        <v>408200</v>
      </c>
      <c r="J110" s="26">
        <f t="shared" si="52"/>
        <v>408200</v>
      </c>
      <c r="K110" s="22"/>
      <c r="L110" s="22"/>
      <c r="M110" s="8"/>
      <c r="N110" s="31"/>
      <c r="Q110" s="71">
        <f t="shared" si="37"/>
        <v>1224600</v>
      </c>
      <c r="R110" s="73">
        <f t="shared" si="38"/>
        <v>0</v>
      </c>
      <c r="S110" s="74"/>
      <c r="T110" s="74"/>
      <c r="U110" s="74"/>
    </row>
    <row r="111" spans="1:21" ht="15" outlineLevel="6">
      <c r="A111" s="72">
        <f t="shared" si="39"/>
        <v>97</v>
      </c>
      <c r="B111" s="25" t="s">
        <v>81</v>
      </c>
      <c r="C111" s="24" t="s">
        <v>664</v>
      </c>
      <c r="D111" s="24" t="s">
        <v>175</v>
      </c>
      <c r="E111" s="25"/>
      <c r="F111" s="24" t="s">
        <v>82</v>
      </c>
      <c r="G111" s="25"/>
      <c r="H111" s="26">
        <f>H109</f>
        <v>408200</v>
      </c>
      <c r="I111" s="26">
        <f t="shared" ref="I111:J111" si="53">I109</f>
        <v>408200</v>
      </c>
      <c r="J111" s="26">
        <f t="shared" si="53"/>
        <v>408200</v>
      </c>
      <c r="K111" s="22"/>
      <c r="L111" s="22"/>
      <c r="M111" s="8"/>
      <c r="N111" s="31"/>
      <c r="Q111" s="71">
        <f t="shared" si="37"/>
        <v>1224600</v>
      </c>
      <c r="R111" s="73">
        <f t="shared" si="38"/>
        <v>0</v>
      </c>
      <c r="S111" s="74"/>
      <c r="T111" s="74"/>
      <c r="U111" s="74"/>
    </row>
    <row r="112" spans="1:21" ht="120" outlineLevel="7">
      <c r="A112" s="72">
        <f t="shared" si="39"/>
        <v>98</v>
      </c>
      <c r="B112" s="33" t="s">
        <v>628</v>
      </c>
      <c r="C112" s="24" t="s">
        <v>629</v>
      </c>
      <c r="D112" s="24" t="s">
        <v>156</v>
      </c>
      <c r="E112" s="25" t="s">
        <v>327</v>
      </c>
      <c r="F112" s="24"/>
      <c r="G112" s="25" t="s">
        <v>157</v>
      </c>
      <c r="H112" s="26">
        <f>H114</f>
        <v>4642000</v>
      </c>
      <c r="I112" s="75">
        <f>I114</f>
        <v>4642000</v>
      </c>
      <c r="J112" s="26">
        <f>J114</f>
        <v>4642000</v>
      </c>
      <c r="K112" s="22"/>
      <c r="L112" s="22"/>
      <c r="M112" s="8"/>
      <c r="N112" s="28"/>
      <c r="Q112" s="71">
        <f t="shared" si="37"/>
        <v>13926000</v>
      </c>
      <c r="R112" s="73">
        <f t="shared" si="38"/>
        <v>0</v>
      </c>
      <c r="S112" s="74"/>
      <c r="T112" s="74"/>
      <c r="U112" s="74"/>
    </row>
    <row r="113" spans="1:21" ht="45" outlineLevel="4">
      <c r="A113" s="72">
        <f t="shared" si="39"/>
        <v>99</v>
      </c>
      <c r="B113" s="33" t="s">
        <v>172</v>
      </c>
      <c r="C113" s="24" t="s">
        <v>629</v>
      </c>
      <c r="D113" s="24" t="s">
        <v>173</v>
      </c>
      <c r="E113" s="25" t="s">
        <v>327</v>
      </c>
      <c r="F113" s="24"/>
      <c r="G113" s="25" t="s">
        <v>157</v>
      </c>
      <c r="H113" s="26">
        <f>H114</f>
        <v>4642000</v>
      </c>
      <c r="I113" s="26">
        <f>I114</f>
        <v>4642000</v>
      </c>
      <c r="J113" s="26">
        <f>J114</f>
        <v>4642000</v>
      </c>
      <c r="K113" s="22"/>
      <c r="L113" s="22"/>
      <c r="M113" s="8"/>
      <c r="N113" s="28"/>
      <c r="Q113" s="71">
        <f t="shared" si="37"/>
        <v>13926000</v>
      </c>
      <c r="R113" s="73">
        <f t="shared" si="38"/>
        <v>0</v>
      </c>
      <c r="S113" s="74"/>
      <c r="T113" s="74"/>
      <c r="U113" s="74"/>
    </row>
    <row r="114" spans="1:21" ht="45" outlineLevel="5">
      <c r="A114" s="72">
        <f t="shared" si="39"/>
        <v>100</v>
      </c>
      <c r="B114" s="25" t="s">
        <v>174</v>
      </c>
      <c r="C114" s="24" t="s">
        <v>629</v>
      </c>
      <c r="D114" s="24" t="s">
        <v>175</v>
      </c>
      <c r="E114" s="25" t="s">
        <v>327</v>
      </c>
      <c r="F114" s="24"/>
      <c r="G114" s="25" t="s">
        <v>157</v>
      </c>
      <c r="H114" s="26">
        <f>SUM(K114:N114)</f>
        <v>4642000</v>
      </c>
      <c r="I114" s="30">
        <v>4642000</v>
      </c>
      <c r="J114" s="30">
        <v>4642000</v>
      </c>
      <c r="K114" s="22">
        <v>4642000</v>
      </c>
      <c r="L114" s="22"/>
      <c r="M114" s="8"/>
      <c r="N114" s="31"/>
      <c r="Q114" s="71">
        <f t="shared" si="37"/>
        <v>13926000</v>
      </c>
      <c r="R114" s="73">
        <f t="shared" si="38"/>
        <v>0</v>
      </c>
      <c r="S114" s="74"/>
      <c r="T114" s="74"/>
      <c r="U114" s="74"/>
    </row>
    <row r="115" spans="1:21" ht="15" outlineLevel="5">
      <c r="A115" s="72">
        <f t="shared" si="39"/>
        <v>101</v>
      </c>
      <c r="B115" s="25" t="s">
        <v>70</v>
      </c>
      <c r="C115" s="24" t="s">
        <v>629</v>
      </c>
      <c r="D115" s="24" t="s">
        <v>175</v>
      </c>
      <c r="E115" s="25"/>
      <c r="F115" s="24" t="s">
        <v>71</v>
      </c>
      <c r="G115" s="25"/>
      <c r="H115" s="26">
        <f>H114</f>
        <v>4642000</v>
      </c>
      <c r="I115" s="26">
        <f t="shared" ref="I115:J115" si="54">I114</f>
        <v>4642000</v>
      </c>
      <c r="J115" s="26">
        <f t="shared" si="54"/>
        <v>4642000</v>
      </c>
      <c r="K115" s="22"/>
      <c r="L115" s="22"/>
      <c r="M115" s="8"/>
      <c r="N115" s="31"/>
      <c r="Q115" s="71">
        <f t="shared" si="37"/>
        <v>13926000</v>
      </c>
      <c r="R115" s="73">
        <f t="shared" si="38"/>
        <v>0</v>
      </c>
      <c r="S115" s="74"/>
      <c r="T115" s="74"/>
      <c r="U115" s="74"/>
    </row>
    <row r="116" spans="1:21" ht="15" outlineLevel="5">
      <c r="A116" s="72">
        <f t="shared" si="39"/>
        <v>102</v>
      </c>
      <c r="B116" s="25" t="s">
        <v>73</v>
      </c>
      <c r="C116" s="24" t="s">
        <v>629</v>
      </c>
      <c r="D116" s="24" t="s">
        <v>175</v>
      </c>
      <c r="E116" s="25"/>
      <c r="F116" s="24" t="s">
        <v>74</v>
      </c>
      <c r="G116" s="25"/>
      <c r="H116" s="26">
        <f>H114</f>
        <v>4642000</v>
      </c>
      <c r="I116" s="26">
        <f t="shared" ref="I116:J116" si="55">I114</f>
        <v>4642000</v>
      </c>
      <c r="J116" s="26">
        <f t="shared" si="55"/>
        <v>4642000</v>
      </c>
      <c r="K116" s="22"/>
      <c r="L116" s="22"/>
      <c r="M116" s="8"/>
      <c r="N116" s="31"/>
      <c r="Q116" s="71">
        <f t="shared" si="37"/>
        <v>13926000</v>
      </c>
      <c r="R116" s="73">
        <f t="shared" si="38"/>
        <v>0</v>
      </c>
      <c r="S116" s="74"/>
      <c r="T116" s="74"/>
      <c r="U116" s="74"/>
    </row>
    <row r="117" spans="1:21" ht="60" outlineLevel="6">
      <c r="A117" s="72">
        <f t="shared" si="39"/>
        <v>103</v>
      </c>
      <c r="B117" s="25" t="s">
        <v>672</v>
      </c>
      <c r="C117" s="24" t="s">
        <v>673</v>
      </c>
      <c r="D117" s="24" t="s">
        <v>156</v>
      </c>
      <c r="E117" s="25" t="s">
        <v>327</v>
      </c>
      <c r="F117" s="24"/>
      <c r="G117" s="25" t="s">
        <v>245</v>
      </c>
      <c r="H117" s="26">
        <f>H118</f>
        <v>1280100</v>
      </c>
      <c r="I117" s="27">
        <f>I118</f>
        <v>1280100</v>
      </c>
      <c r="J117" s="27">
        <f>J118</f>
        <v>1280100</v>
      </c>
      <c r="K117" s="22">
        <f>SUM(K118:K126)</f>
        <v>0</v>
      </c>
      <c r="L117" s="22">
        <f t="shared" ref="L117:P117" si="56">SUM(L118:L126)</f>
        <v>0</v>
      </c>
      <c r="M117" s="22">
        <f t="shared" si="56"/>
        <v>0</v>
      </c>
      <c r="N117" s="22">
        <f t="shared" si="56"/>
        <v>1280100</v>
      </c>
      <c r="O117" s="22">
        <f t="shared" si="56"/>
        <v>1280100</v>
      </c>
      <c r="P117" s="22">
        <f t="shared" si="56"/>
        <v>1280100</v>
      </c>
      <c r="Q117" s="71">
        <f t="shared" si="37"/>
        <v>3840300</v>
      </c>
      <c r="R117" s="73">
        <f t="shared" si="38"/>
        <v>0</v>
      </c>
      <c r="S117" s="74"/>
      <c r="T117" s="74"/>
      <c r="U117" s="74"/>
    </row>
    <row r="118" spans="1:21" ht="120" outlineLevel="6">
      <c r="A118" s="72">
        <f t="shared" si="39"/>
        <v>104</v>
      </c>
      <c r="B118" s="33" t="s">
        <v>675</v>
      </c>
      <c r="C118" s="24" t="s">
        <v>676</v>
      </c>
      <c r="D118" s="24" t="s">
        <v>156</v>
      </c>
      <c r="E118" s="25" t="s">
        <v>327</v>
      </c>
      <c r="F118" s="24"/>
      <c r="G118" s="25" t="s">
        <v>245</v>
      </c>
      <c r="H118" s="26">
        <f>H120+H124</f>
        <v>1280100</v>
      </c>
      <c r="I118" s="26">
        <f>I120+I124</f>
        <v>1280100</v>
      </c>
      <c r="J118" s="26">
        <f>J120+J124</f>
        <v>1280100</v>
      </c>
      <c r="K118" s="22"/>
      <c r="L118" s="22"/>
      <c r="M118" s="8"/>
      <c r="N118" s="28"/>
      <c r="Q118" s="71">
        <f t="shared" si="37"/>
        <v>3840300</v>
      </c>
      <c r="R118" s="73">
        <f t="shared" si="38"/>
        <v>0</v>
      </c>
      <c r="S118" s="74"/>
      <c r="T118" s="74"/>
      <c r="U118" s="74"/>
    </row>
    <row r="119" spans="1:21" ht="90" outlineLevel="7">
      <c r="A119" s="72">
        <f t="shared" si="39"/>
        <v>105</v>
      </c>
      <c r="B119" s="33" t="s">
        <v>165</v>
      </c>
      <c r="C119" s="24" t="s">
        <v>676</v>
      </c>
      <c r="D119" s="24" t="s">
        <v>166</v>
      </c>
      <c r="E119" s="25" t="s">
        <v>327</v>
      </c>
      <c r="F119" s="24"/>
      <c r="G119" s="25" t="s">
        <v>245</v>
      </c>
      <c r="H119" s="26">
        <f>H120</f>
        <v>833880</v>
      </c>
      <c r="I119" s="75">
        <f>I120</f>
        <v>833880</v>
      </c>
      <c r="J119" s="26">
        <f>J120</f>
        <v>833880</v>
      </c>
      <c r="K119" s="22"/>
      <c r="L119" s="22"/>
      <c r="M119" s="8"/>
      <c r="N119" s="28"/>
      <c r="Q119" s="71">
        <f t="shared" si="37"/>
        <v>2501640</v>
      </c>
      <c r="R119" s="73">
        <f t="shared" si="38"/>
        <v>0</v>
      </c>
      <c r="S119" s="74"/>
      <c r="T119" s="74"/>
      <c r="U119" s="74"/>
    </row>
    <row r="120" spans="1:21" ht="30" outlineLevel="4">
      <c r="A120" s="72">
        <f t="shared" si="39"/>
        <v>106</v>
      </c>
      <c r="B120" s="25" t="s">
        <v>167</v>
      </c>
      <c r="C120" s="24" t="s">
        <v>676</v>
      </c>
      <c r="D120" s="24" t="s">
        <v>168</v>
      </c>
      <c r="E120" s="25" t="s">
        <v>327</v>
      </c>
      <c r="F120" s="24"/>
      <c r="G120" s="25" t="s">
        <v>245</v>
      </c>
      <c r="H120" s="26">
        <f>SUM(K120:N120)</f>
        <v>833880</v>
      </c>
      <c r="I120" s="30">
        <v>833880</v>
      </c>
      <c r="J120" s="30">
        <v>833880</v>
      </c>
      <c r="K120" s="22"/>
      <c r="L120" s="22"/>
      <c r="M120" s="8"/>
      <c r="N120" s="31">
        <v>833880</v>
      </c>
      <c r="Q120" s="71">
        <f t="shared" si="37"/>
        <v>2501640</v>
      </c>
      <c r="R120" s="73">
        <f t="shared" si="38"/>
        <v>0</v>
      </c>
      <c r="S120" s="74"/>
      <c r="T120" s="74"/>
      <c r="U120" s="74"/>
    </row>
    <row r="121" spans="1:21" ht="15" outlineLevel="4">
      <c r="A121" s="72">
        <f t="shared" si="39"/>
        <v>107</v>
      </c>
      <c r="B121" s="25" t="s">
        <v>70</v>
      </c>
      <c r="C121" s="24" t="s">
        <v>676</v>
      </c>
      <c r="D121" s="24" t="s">
        <v>168</v>
      </c>
      <c r="E121" s="25"/>
      <c r="F121" s="24" t="s">
        <v>71</v>
      </c>
      <c r="G121" s="25"/>
      <c r="H121" s="26">
        <f>H120</f>
        <v>833880</v>
      </c>
      <c r="I121" s="26">
        <f t="shared" ref="I121:J121" si="57">I120</f>
        <v>833880</v>
      </c>
      <c r="J121" s="26">
        <f t="shared" si="57"/>
        <v>833880</v>
      </c>
      <c r="K121" s="22"/>
      <c r="L121" s="22"/>
      <c r="M121" s="8"/>
      <c r="N121" s="31"/>
      <c r="Q121" s="71">
        <f t="shared" si="37"/>
        <v>2501640</v>
      </c>
      <c r="R121" s="73">
        <f t="shared" si="38"/>
        <v>0</v>
      </c>
      <c r="S121" s="74"/>
      <c r="T121" s="74"/>
      <c r="U121" s="74"/>
    </row>
    <row r="122" spans="1:21" ht="15" outlineLevel="4">
      <c r="A122" s="72">
        <f t="shared" si="39"/>
        <v>108</v>
      </c>
      <c r="B122" s="25" t="s">
        <v>84</v>
      </c>
      <c r="C122" s="24" t="s">
        <v>676</v>
      </c>
      <c r="D122" s="24" t="s">
        <v>168</v>
      </c>
      <c r="E122" s="25"/>
      <c r="F122" s="24" t="s">
        <v>85</v>
      </c>
      <c r="G122" s="25"/>
      <c r="H122" s="26">
        <f>H120</f>
        <v>833880</v>
      </c>
      <c r="I122" s="26">
        <f t="shared" ref="I122:J122" si="58">I120</f>
        <v>833880</v>
      </c>
      <c r="J122" s="26">
        <f t="shared" si="58"/>
        <v>833880</v>
      </c>
      <c r="K122" s="22"/>
      <c r="L122" s="22"/>
      <c r="M122" s="8"/>
      <c r="N122" s="31"/>
      <c r="Q122" s="71">
        <f t="shared" si="37"/>
        <v>2501640</v>
      </c>
      <c r="R122" s="73">
        <f t="shared" si="38"/>
        <v>0</v>
      </c>
      <c r="S122" s="74"/>
      <c r="T122" s="74"/>
      <c r="U122" s="74"/>
    </row>
    <row r="123" spans="1:21" ht="45" outlineLevel="5">
      <c r="A123" s="72">
        <f t="shared" si="39"/>
        <v>109</v>
      </c>
      <c r="B123" s="25" t="s">
        <v>172</v>
      </c>
      <c r="C123" s="24" t="s">
        <v>676</v>
      </c>
      <c r="D123" s="24" t="s">
        <v>173</v>
      </c>
      <c r="E123" s="25" t="s">
        <v>327</v>
      </c>
      <c r="F123" s="24"/>
      <c r="G123" s="25" t="s">
        <v>245</v>
      </c>
      <c r="H123" s="26">
        <f>H124</f>
        <v>446220</v>
      </c>
      <c r="I123" s="26">
        <f>I124</f>
        <v>446220</v>
      </c>
      <c r="J123" s="26">
        <f>J124</f>
        <v>446220</v>
      </c>
      <c r="K123" s="22"/>
      <c r="L123" s="22"/>
      <c r="M123" s="8"/>
      <c r="N123" s="31"/>
      <c r="Q123" s="71">
        <f t="shared" si="37"/>
        <v>1338660</v>
      </c>
      <c r="R123" s="73">
        <f t="shared" si="38"/>
        <v>0</v>
      </c>
      <c r="S123" s="74"/>
      <c r="T123" s="74"/>
      <c r="U123" s="74"/>
    </row>
    <row r="124" spans="1:21" ht="45" outlineLevel="6">
      <c r="A124" s="72">
        <f t="shared" si="39"/>
        <v>110</v>
      </c>
      <c r="B124" s="25" t="s">
        <v>174</v>
      </c>
      <c r="C124" s="24" t="s">
        <v>676</v>
      </c>
      <c r="D124" s="24" t="s">
        <v>175</v>
      </c>
      <c r="E124" s="25" t="s">
        <v>327</v>
      </c>
      <c r="F124" s="24"/>
      <c r="G124" s="25" t="s">
        <v>245</v>
      </c>
      <c r="H124" s="26">
        <f>SUM(K124:N124)</f>
        <v>446220</v>
      </c>
      <c r="I124" s="30">
        <v>446220</v>
      </c>
      <c r="J124" s="30">
        <v>446220</v>
      </c>
      <c r="K124" s="22"/>
      <c r="L124" s="22"/>
      <c r="M124" s="8"/>
      <c r="N124" s="31">
        <v>446220</v>
      </c>
      <c r="O124" s="8">
        <v>1280100</v>
      </c>
      <c r="P124" s="8">
        <v>1280100</v>
      </c>
      <c r="Q124" s="71">
        <f t="shared" si="37"/>
        <v>1338660</v>
      </c>
      <c r="R124" s="73">
        <f t="shared" si="38"/>
        <v>0</v>
      </c>
      <c r="S124" s="74"/>
      <c r="T124" s="74"/>
      <c r="U124" s="74"/>
    </row>
    <row r="125" spans="1:21" ht="15" outlineLevel="6">
      <c r="A125" s="72">
        <f t="shared" si="39"/>
        <v>111</v>
      </c>
      <c r="B125" s="25" t="s">
        <v>70</v>
      </c>
      <c r="C125" s="24" t="s">
        <v>676</v>
      </c>
      <c r="D125" s="24" t="s">
        <v>175</v>
      </c>
      <c r="E125" s="25"/>
      <c r="F125" s="24" t="s">
        <v>71</v>
      </c>
      <c r="G125" s="25"/>
      <c r="H125" s="26">
        <f>H124</f>
        <v>446220</v>
      </c>
      <c r="I125" s="26">
        <f t="shared" ref="I125:J125" si="59">I124</f>
        <v>446220</v>
      </c>
      <c r="J125" s="26">
        <f t="shared" si="59"/>
        <v>446220</v>
      </c>
      <c r="K125" s="22"/>
      <c r="L125" s="22"/>
      <c r="M125" s="8"/>
      <c r="N125" s="31"/>
      <c r="Q125" s="71">
        <f t="shared" si="37"/>
        <v>1338660</v>
      </c>
      <c r="R125" s="73">
        <f t="shared" si="38"/>
        <v>0</v>
      </c>
      <c r="S125" s="74"/>
      <c r="T125" s="74"/>
      <c r="U125" s="74"/>
    </row>
    <row r="126" spans="1:21" ht="15" outlineLevel="6">
      <c r="A126" s="72">
        <f t="shared" si="39"/>
        <v>112</v>
      </c>
      <c r="B126" s="25" t="s">
        <v>84</v>
      </c>
      <c r="C126" s="24" t="s">
        <v>676</v>
      </c>
      <c r="D126" s="24" t="s">
        <v>175</v>
      </c>
      <c r="E126" s="25"/>
      <c r="F126" s="24" t="s">
        <v>85</v>
      </c>
      <c r="G126" s="25"/>
      <c r="H126" s="26">
        <f>H124</f>
        <v>446220</v>
      </c>
      <c r="I126" s="26">
        <f t="shared" ref="I126:J126" si="60">I124</f>
        <v>446220</v>
      </c>
      <c r="J126" s="26">
        <f t="shared" si="60"/>
        <v>446220</v>
      </c>
      <c r="K126" s="22"/>
      <c r="L126" s="22"/>
      <c r="M126" s="8"/>
      <c r="N126" s="31"/>
      <c r="Q126" s="71">
        <f t="shared" si="37"/>
        <v>1338660</v>
      </c>
      <c r="R126" s="73">
        <f t="shared" si="38"/>
        <v>0</v>
      </c>
      <c r="S126" s="74"/>
      <c r="T126" s="74"/>
      <c r="U126" s="74"/>
    </row>
    <row r="127" spans="1:21" ht="75" outlineLevel="6">
      <c r="A127" s="72">
        <f t="shared" si="39"/>
        <v>113</v>
      </c>
      <c r="B127" s="25" t="s">
        <v>682</v>
      </c>
      <c r="C127" s="24" t="s">
        <v>683</v>
      </c>
      <c r="D127" s="24" t="s">
        <v>156</v>
      </c>
      <c r="E127" s="25" t="s">
        <v>327</v>
      </c>
      <c r="F127" s="24"/>
      <c r="G127" s="25" t="s">
        <v>245</v>
      </c>
      <c r="H127" s="26">
        <f>H128+H141+H154+H159</f>
        <v>13088700</v>
      </c>
      <c r="I127" s="26">
        <f t="shared" ref="I127:J127" si="61">I128+I141+I154+I159</f>
        <v>13088700</v>
      </c>
      <c r="J127" s="26">
        <f t="shared" si="61"/>
        <v>13088700</v>
      </c>
      <c r="K127" s="22">
        <f>SUM(K128:K163)</f>
        <v>13088700</v>
      </c>
      <c r="L127" s="22">
        <f t="shared" ref="L127:P127" si="62">SUM(L128:L163)</f>
        <v>0</v>
      </c>
      <c r="M127" s="22">
        <f t="shared" si="62"/>
        <v>0</v>
      </c>
      <c r="N127" s="22">
        <f t="shared" si="62"/>
        <v>0</v>
      </c>
      <c r="O127" s="22">
        <f t="shared" si="62"/>
        <v>0</v>
      </c>
      <c r="P127" s="22">
        <f t="shared" si="62"/>
        <v>0</v>
      </c>
      <c r="Q127" s="71">
        <f t="shared" si="37"/>
        <v>39266100</v>
      </c>
      <c r="R127" s="73">
        <f t="shared" si="38"/>
        <v>0</v>
      </c>
      <c r="S127" s="74"/>
      <c r="T127" s="74"/>
      <c r="U127" s="74"/>
    </row>
    <row r="128" spans="1:21" ht="105" outlineLevel="7">
      <c r="A128" s="72">
        <f t="shared" si="39"/>
        <v>114</v>
      </c>
      <c r="B128" s="33" t="s">
        <v>685</v>
      </c>
      <c r="C128" s="24" t="s">
        <v>686</v>
      </c>
      <c r="D128" s="24" t="s">
        <v>156</v>
      </c>
      <c r="E128" s="25" t="s">
        <v>327</v>
      </c>
      <c r="F128" s="24"/>
      <c r="G128" s="25" t="s">
        <v>245</v>
      </c>
      <c r="H128" s="26">
        <f>H130+H134+H138</f>
        <v>3308700</v>
      </c>
      <c r="I128" s="75">
        <f>I130+I134+I138</f>
        <v>3308700</v>
      </c>
      <c r="J128" s="26">
        <f>J130+J134+J138</f>
        <v>3308700</v>
      </c>
      <c r="K128" s="22"/>
      <c r="L128" s="22"/>
      <c r="M128" s="8"/>
      <c r="N128" s="28"/>
      <c r="Q128" s="71">
        <f t="shared" si="37"/>
        <v>9926100</v>
      </c>
      <c r="R128" s="73">
        <f t="shared" si="38"/>
        <v>0</v>
      </c>
      <c r="S128" s="74"/>
      <c r="T128" s="74"/>
      <c r="U128" s="74"/>
    </row>
    <row r="129" spans="1:21" ht="90" outlineLevel="4">
      <c r="A129" s="72">
        <f t="shared" si="39"/>
        <v>115</v>
      </c>
      <c r="B129" s="33" t="s">
        <v>165</v>
      </c>
      <c r="C129" s="24" t="s">
        <v>686</v>
      </c>
      <c r="D129" s="24" t="s">
        <v>166</v>
      </c>
      <c r="E129" s="25" t="s">
        <v>327</v>
      </c>
      <c r="F129" s="24"/>
      <c r="G129" s="25" t="s">
        <v>245</v>
      </c>
      <c r="H129" s="26">
        <f>H130</f>
        <v>3069700</v>
      </c>
      <c r="I129" s="26">
        <f>I130</f>
        <v>3069700</v>
      </c>
      <c r="J129" s="26">
        <f>J130</f>
        <v>3069700</v>
      </c>
      <c r="K129" s="22"/>
      <c r="L129" s="22"/>
      <c r="M129" s="8"/>
      <c r="N129" s="28"/>
      <c r="Q129" s="71">
        <f t="shared" si="37"/>
        <v>9209100</v>
      </c>
      <c r="R129" s="73">
        <f t="shared" si="38"/>
        <v>0</v>
      </c>
      <c r="S129" s="74"/>
      <c r="T129" s="74"/>
      <c r="U129" s="74"/>
    </row>
    <row r="130" spans="1:21" ht="30" outlineLevel="5">
      <c r="A130" s="72">
        <f t="shared" si="39"/>
        <v>116</v>
      </c>
      <c r="B130" s="25" t="s">
        <v>167</v>
      </c>
      <c r="C130" s="24" t="s">
        <v>686</v>
      </c>
      <c r="D130" s="24" t="s">
        <v>168</v>
      </c>
      <c r="E130" s="25" t="s">
        <v>327</v>
      </c>
      <c r="F130" s="24"/>
      <c r="G130" s="25" t="s">
        <v>245</v>
      </c>
      <c r="H130" s="26">
        <f>SUM(K130:N130)</f>
        <v>3069700</v>
      </c>
      <c r="I130" s="30">
        <v>3069700</v>
      </c>
      <c r="J130" s="30">
        <v>3069700</v>
      </c>
      <c r="K130" s="22">
        <v>3069700</v>
      </c>
      <c r="L130" s="22"/>
      <c r="M130" s="8"/>
      <c r="N130" s="31"/>
      <c r="Q130" s="71">
        <f t="shared" si="37"/>
        <v>9209100</v>
      </c>
      <c r="R130" s="73">
        <f t="shared" si="38"/>
        <v>0</v>
      </c>
      <c r="S130" s="74"/>
      <c r="T130" s="74"/>
      <c r="U130" s="74"/>
    </row>
    <row r="131" spans="1:21" ht="15" outlineLevel="5">
      <c r="A131" s="72">
        <f t="shared" si="39"/>
        <v>117</v>
      </c>
      <c r="B131" s="25" t="s">
        <v>70</v>
      </c>
      <c r="C131" s="24" t="s">
        <v>686</v>
      </c>
      <c r="D131" s="24" t="s">
        <v>168</v>
      </c>
      <c r="E131" s="25"/>
      <c r="F131" s="24" t="s">
        <v>71</v>
      </c>
      <c r="G131" s="25"/>
      <c r="H131" s="26">
        <f>H130</f>
        <v>3069700</v>
      </c>
      <c r="I131" s="26">
        <f t="shared" ref="I131:J131" si="63">I130</f>
        <v>3069700</v>
      </c>
      <c r="J131" s="26">
        <f t="shared" si="63"/>
        <v>3069700</v>
      </c>
      <c r="K131" s="22"/>
      <c r="L131" s="22"/>
      <c r="M131" s="8"/>
      <c r="N131" s="31"/>
      <c r="Q131" s="71">
        <f t="shared" si="37"/>
        <v>9209100</v>
      </c>
      <c r="R131" s="73">
        <f t="shared" si="38"/>
        <v>0</v>
      </c>
      <c r="S131" s="74"/>
      <c r="T131" s="74"/>
      <c r="U131" s="74"/>
    </row>
    <row r="132" spans="1:21" ht="15" outlineLevel="5">
      <c r="A132" s="72">
        <f t="shared" si="39"/>
        <v>118</v>
      </c>
      <c r="B132" s="25" t="s">
        <v>84</v>
      </c>
      <c r="C132" s="24" t="s">
        <v>686</v>
      </c>
      <c r="D132" s="24" t="s">
        <v>168</v>
      </c>
      <c r="E132" s="25"/>
      <c r="F132" s="24" t="s">
        <v>85</v>
      </c>
      <c r="G132" s="25"/>
      <c r="H132" s="26">
        <f>H130</f>
        <v>3069700</v>
      </c>
      <c r="I132" s="26">
        <f t="shared" ref="I132:J132" si="64">I130</f>
        <v>3069700</v>
      </c>
      <c r="J132" s="26">
        <f t="shared" si="64"/>
        <v>3069700</v>
      </c>
      <c r="K132" s="22"/>
      <c r="L132" s="22"/>
      <c r="M132" s="8"/>
      <c r="N132" s="31"/>
      <c r="Q132" s="71">
        <f t="shared" si="37"/>
        <v>9209100</v>
      </c>
      <c r="R132" s="73">
        <f t="shared" si="38"/>
        <v>0</v>
      </c>
      <c r="S132" s="74"/>
      <c r="T132" s="74"/>
      <c r="U132" s="74"/>
    </row>
    <row r="133" spans="1:21" ht="45" outlineLevel="6">
      <c r="A133" s="72">
        <f t="shared" si="39"/>
        <v>119</v>
      </c>
      <c r="B133" s="25" t="s">
        <v>172</v>
      </c>
      <c r="C133" s="24" t="s">
        <v>686</v>
      </c>
      <c r="D133" s="24" t="s">
        <v>173</v>
      </c>
      <c r="E133" s="25" t="s">
        <v>327</v>
      </c>
      <c r="F133" s="24"/>
      <c r="G133" s="25" t="s">
        <v>245</v>
      </c>
      <c r="H133" s="26">
        <f>H134</f>
        <v>236000</v>
      </c>
      <c r="I133" s="26">
        <f>I134</f>
        <v>236000</v>
      </c>
      <c r="J133" s="26">
        <f>J134</f>
        <v>236000</v>
      </c>
      <c r="K133" s="22"/>
      <c r="L133" s="22"/>
      <c r="M133" s="8"/>
      <c r="N133" s="31"/>
      <c r="Q133" s="71">
        <f t="shared" si="37"/>
        <v>708000</v>
      </c>
      <c r="R133" s="73">
        <f t="shared" si="38"/>
        <v>0</v>
      </c>
      <c r="S133" s="74"/>
      <c r="T133" s="74"/>
      <c r="U133" s="74"/>
    </row>
    <row r="134" spans="1:21" ht="45" outlineLevel="6">
      <c r="A134" s="72">
        <f t="shared" si="39"/>
        <v>120</v>
      </c>
      <c r="B134" s="25" t="s">
        <v>174</v>
      </c>
      <c r="C134" s="24" t="s">
        <v>686</v>
      </c>
      <c r="D134" s="24" t="s">
        <v>175</v>
      </c>
      <c r="E134" s="25" t="s">
        <v>327</v>
      </c>
      <c r="F134" s="24"/>
      <c r="G134" s="25" t="s">
        <v>245</v>
      </c>
      <c r="H134" s="26">
        <f>SUM(K134:N134)</f>
        <v>236000</v>
      </c>
      <c r="I134" s="30">
        <v>236000</v>
      </c>
      <c r="J134" s="30">
        <v>236000</v>
      </c>
      <c r="K134" s="22">
        <v>236000</v>
      </c>
      <c r="L134" s="22"/>
      <c r="M134" s="8"/>
      <c r="N134" s="31"/>
      <c r="Q134" s="71">
        <f t="shared" si="37"/>
        <v>708000</v>
      </c>
      <c r="R134" s="73">
        <f t="shared" si="38"/>
        <v>0</v>
      </c>
      <c r="S134" s="74"/>
      <c r="T134" s="74"/>
      <c r="U134" s="74"/>
    </row>
    <row r="135" spans="1:21" ht="15" outlineLevel="6">
      <c r="A135" s="72">
        <f t="shared" si="39"/>
        <v>121</v>
      </c>
      <c r="B135" s="25" t="s">
        <v>70</v>
      </c>
      <c r="C135" s="24" t="s">
        <v>686</v>
      </c>
      <c r="D135" s="24" t="s">
        <v>175</v>
      </c>
      <c r="E135" s="25"/>
      <c r="F135" s="24" t="s">
        <v>71</v>
      </c>
      <c r="G135" s="25"/>
      <c r="H135" s="26">
        <f>H134</f>
        <v>236000</v>
      </c>
      <c r="I135" s="26">
        <f t="shared" ref="I135:J135" si="65">I134</f>
        <v>236000</v>
      </c>
      <c r="J135" s="26">
        <f t="shared" si="65"/>
        <v>236000</v>
      </c>
      <c r="K135" s="22"/>
      <c r="L135" s="22"/>
      <c r="M135" s="8"/>
      <c r="N135" s="31"/>
      <c r="Q135" s="71">
        <f t="shared" si="37"/>
        <v>708000</v>
      </c>
      <c r="R135" s="73">
        <f t="shared" si="38"/>
        <v>0</v>
      </c>
      <c r="S135" s="74"/>
      <c r="T135" s="74"/>
      <c r="U135" s="74"/>
    </row>
    <row r="136" spans="1:21" ht="15" outlineLevel="6">
      <c r="A136" s="72">
        <f t="shared" si="39"/>
        <v>122</v>
      </c>
      <c r="B136" s="25" t="s">
        <v>84</v>
      </c>
      <c r="C136" s="24" t="s">
        <v>686</v>
      </c>
      <c r="D136" s="24" t="s">
        <v>175</v>
      </c>
      <c r="E136" s="25"/>
      <c r="F136" s="24" t="s">
        <v>85</v>
      </c>
      <c r="G136" s="25"/>
      <c r="H136" s="26">
        <f>H134</f>
        <v>236000</v>
      </c>
      <c r="I136" s="26">
        <f t="shared" ref="I136:J136" si="66">I134</f>
        <v>236000</v>
      </c>
      <c r="J136" s="26">
        <f t="shared" si="66"/>
        <v>236000</v>
      </c>
      <c r="K136" s="22"/>
      <c r="L136" s="22"/>
      <c r="M136" s="8"/>
      <c r="N136" s="31"/>
      <c r="Q136" s="71">
        <f t="shared" si="37"/>
        <v>708000</v>
      </c>
      <c r="R136" s="73">
        <f t="shared" si="38"/>
        <v>0</v>
      </c>
      <c r="S136" s="74"/>
      <c r="T136" s="74"/>
      <c r="U136" s="74"/>
    </row>
    <row r="137" spans="1:21" ht="15" outlineLevel="7">
      <c r="A137" s="72">
        <f t="shared" si="39"/>
        <v>123</v>
      </c>
      <c r="B137" s="25" t="s">
        <v>180</v>
      </c>
      <c r="C137" s="24" t="s">
        <v>686</v>
      </c>
      <c r="D137" s="24" t="s">
        <v>181</v>
      </c>
      <c r="E137" s="25" t="s">
        <v>327</v>
      </c>
      <c r="F137" s="24"/>
      <c r="G137" s="25" t="s">
        <v>245</v>
      </c>
      <c r="H137" s="26">
        <f>H138</f>
        <v>3000</v>
      </c>
      <c r="I137" s="75">
        <f>I138</f>
        <v>3000</v>
      </c>
      <c r="J137" s="26">
        <f>J138</f>
        <v>3000</v>
      </c>
      <c r="K137" s="22"/>
      <c r="L137" s="22"/>
      <c r="M137" s="8"/>
      <c r="N137" s="31"/>
      <c r="Q137" s="71">
        <f t="shared" si="37"/>
        <v>9000</v>
      </c>
      <c r="R137" s="73">
        <f t="shared" si="38"/>
        <v>0</v>
      </c>
      <c r="S137" s="74"/>
      <c r="T137" s="74"/>
      <c r="U137" s="74"/>
    </row>
    <row r="138" spans="1:21" ht="15" outlineLevel="5">
      <c r="A138" s="72">
        <f t="shared" si="39"/>
        <v>124</v>
      </c>
      <c r="B138" s="25" t="s">
        <v>182</v>
      </c>
      <c r="C138" s="24" t="s">
        <v>686</v>
      </c>
      <c r="D138" s="24" t="s">
        <v>183</v>
      </c>
      <c r="E138" s="25" t="s">
        <v>327</v>
      </c>
      <c r="F138" s="24"/>
      <c r="G138" s="25" t="s">
        <v>245</v>
      </c>
      <c r="H138" s="26">
        <f>SUM(K138:N138)</f>
        <v>3000</v>
      </c>
      <c r="I138" s="30">
        <v>3000</v>
      </c>
      <c r="J138" s="30">
        <v>3000</v>
      </c>
      <c r="K138" s="22">
        <v>3000</v>
      </c>
      <c r="L138" s="22"/>
      <c r="M138" s="8"/>
      <c r="N138" s="31"/>
      <c r="Q138" s="71">
        <f t="shared" si="37"/>
        <v>9000</v>
      </c>
      <c r="R138" s="73">
        <f t="shared" si="38"/>
        <v>0</v>
      </c>
      <c r="S138" s="74"/>
      <c r="T138" s="74"/>
      <c r="U138" s="74"/>
    </row>
    <row r="139" spans="1:21" ht="15" outlineLevel="5">
      <c r="A139" s="72">
        <f t="shared" si="39"/>
        <v>125</v>
      </c>
      <c r="B139" s="25" t="s">
        <v>70</v>
      </c>
      <c r="C139" s="24" t="s">
        <v>686</v>
      </c>
      <c r="D139" s="24" t="s">
        <v>183</v>
      </c>
      <c r="E139" s="25"/>
      <c r="F139" s="24" t="s">
        <v>71</v>
      </c>
      <c r="G139" s="25"/>
      <c r="H139" s="26">
        <f>H138</f>
        <v>3000</v>
      </c>
      <c r="I139" s="26">
        <f t="shared" ref="I139:J139" si="67">I138</f>
        <v>3000</v>
      </c>
      <c r="J139" s="26">
        <f t="shared" si="67"/>
        <v>3000</v>
      </c>
      <c r="K139" s="22"/>
      <c r="L139" s="22"/>
      <c r="M139" s="8"/>
      <c r="N139" s="31"/>
      <c r="Q139" s="71">
        <f t="shared" si="37"/>
        <v>9000</v>
      </c>
      <c r="R139" s="73">
        <f t="shared" si="38"/>
        <v>0</v>
      </c>
      <c r="S139" s="74"/>
      <c r="T139" s="74"/>
      <c r="U139" s="74"/>
    </row>
    <row r="140" spans="1:21" ht="15" outlineLevel="5">
      <c r="A140" s="72">
        <f t="shared" si="39"/>
        <v>126</v>
      </c>
      <c r="B140" s="25" t="s">
        <v>84</v>
      </c>
      <c r="C140" s="24" t="s">
        <v>686</v>
      </c>
      <c r="D140" s="24" t="s">
        <v>183</v>
      </c>
      <c r="E140" s="25"/>
      <c r="F140" s="24" t="s">
        <v>85</v>
      </c>
      <c r="G140" s="25"/>
      <c r="H140" s="26">
        <f>H138</f>
        <v>3000</v>
      </c>
      <c r="I140" s="26">
        <f t="shared" ref="I140:J140" si="68">I138</f>
        <v>3000</v>
      </c>
      <c r="J140" s="26">
        <f t="shared" si="68"/>
        <v>3000</v>
      </c>
      <c r="K140" s="22"/>
      <c r="L140" s="22"/>
      <c r="M140" s="8"/>
      <c r="N140" s="31"/>
      <c r="Q140" s="71">
        <f t="shared" si="37"/>
        <v>9000</v>
      </c>
      <c r="R140" s="73">
        <f t="shared" si="38"/>
        <v>0</v>
      </c>
      <c r="S140" s="74"/>
      <c r="T140" s="74"/>
      <c r="U140" s="74"/>
    </row>
    <row r="141" spans="1:21" ht="105" outlineLevel="6">
      <c r="A141" s="72">
        <f t="shared" si="39"/>
        <v>127</v>
      </c>
      <c r="B141" s="25" t="s">
        <v>694</v>
      </c>
      <c r="C141" s="24" t="s">
        <v>695</v>
      </c>
      <c r="D141" s="24" t="s">
        <v>156</v>
      </c>
      <c r="E141" s="25" t="s">
        <v>327</v>
      </c>
      <c r="F141" s="24"/>
      <c r="G141" s="25" t="s">
        <v>245</v>
      </c>
      <c r="H141" s="26">
        <f>H143+H147+H151</f>
        <v>9586000</v>
      </c>
      <c r="I141" s="26">
        <f>I143+I147+I151</f>
        <v>9586000</v>
      </c>
      <c r="J141" s="26">
        <f>J143+J147+J151</f>
        <v>9586000</v>
      </c>
      <c r="K141" s="22"/>
      <c r="L141" s="22"/>
      <c r="M141" s="8"/>
      <c r="N141" s="28"/>
      <c r="Q141" s="71">
        <f t="shared" si="37"/>
        <v>28758000</v>
      </c>
      <c r="R141" s="73">
        <f t="shared" si="38"/>
        <v>0</v>
      </c>
      <c r="S141" s="74"/>
      <c r="T141" s="74"/>
      <c r="U141" s="74"/>
    </row>
    <row r="142" spans="1:21" ht="90" outlineLevel="6">
      <c r="A142" s="72">
        <f t="shared" si="39"/>
        <v>128</v>
      </c>
      <c r="B142" s="25" t="s">
        <v>165</v>
      </c>
      <c r="C142" s="24" t="s">
        <v>695</v>
      </c>
      <c r="D142" s="24" t="s">
        <v>166</v>
      </c>
      <c r="E142" s="25" t="s">
        <v>327</v>
      </c>
      <c r="F142" s="24"/>
      <c r="G142" s="25" t="s">
        <v>245</v>
      </c>
      <c r="H142" s="26">
        <f>H143</f>
        <v>8470000</v>
      </c>
      <c r="I142" s="26">
        <f>I143</f>
        <v>8470000</v>
      </c>
      <c r="J142" s="26">
        <f>J143</f>
        <v>8470000</v>
      </c>
      <c r="K142" s="22"/>
      <c r="L142" s="22"/>
      <c r="M142" s="8"/>
      <c r="N142" s="28"/>
      <c r="Q142" s="71">
        <f t="shared" si="37"/>
        <v>25410000</v>
      </c>
      <c r="R142" s="73">
        <f t="shared" si="38"/>
        <v>0</v>
      </c>
      <c r="S142" s="74"/>
      <c r="T142" s="74"/>
      <c r="U142" s="74"/>
    </row>
    <row r="143" spans="1:21" ht="30" outlineLevel="7">
      <c r="A143" s="72">
        <f t="shared" si="39"/>
        <v>129</v>
      </c>
      <c r="B143" s="25" t="s">
        <v>202</v>
      </c>
      <c r="C143" s="24" t="s">
        <v>695</v>
      </c>
      <c r="D143" s="24" t="s">
        <v>203</v>
      </c>
      <c r="E143" s="25" t="s">
        <v>327</v>
      </c>
      <c r="F143" s="24"/>
      <c r="G143" s="25" t="s">
        <v>245</v>
      </c>
      <c r="H143" s="26">
        <f>SUM(K143:N143)</f>
        <v>8470000</v>
      </c>
      <c r="I143" s="29">
        <v>8470000</v>
      </c>
      <c r="J143" s="30">
        <v>8470000</v>
      </c>
      <c r="K143" s="22">
        <v>8470000</v>
      </c>
      <c r="L143" s="22"/>
      <c r="M143" s="8"/>
      <c r="N143" s="31"/>
      <c r="Q143" s="71">
        <f t="shared" si="37"/>
        <v>25410000</v>
      </c>
      <c r="R143" s="73">
        <f t="shared" si="38"/>
        <v>0</v>
      </c>
      <c r="S143" s="74"/>
      <c r="T143" s="74"/>
      <c r="U143" s="74"/>
    </row>
    <row r="144" spans="1:21" ht="15" outlineLevel="7">
      <c r="A144" s="72">
        <f t="shared" si="39"/>
        <v>130</v>
      </c>
      <c r="B144" s="25" t="s">
        <v>70</v>
      </c>
      <c r="C144" s="24" t="s">
        <v>695</v>
      </c>
      <c r="D144" s="24" t="s">
        <v>203</v>
      </c>
      <c r="E144" s="25"/>
      <c r="F144" s="24" t="s">
        <v>71</v>
      </c>
      <c r="G144" s="25"/>
      <c r="H144" s="26">
        <f>H143</f>
        <v>8470000</v>
      </c>
      <c r="I144" s="26">
        <f t="shared" ref="I144:J144" si="69">I143</f>
        <v>8470000</v>
      </c>
      <c r="J144" s="26">
        <f t="shared" si="69"/>
        <v>8470000</v>
      </c>
      <c r="K144" s="22"/>
      <c r="L144" s="22"/>
      <c r="M144" s="8"/>
      <c r="N144" s="31"/>
      <c r="Q144" s="71">
        <f t="shared" ref="Q144:Q207" si="70">H144+I144+J144</f>
        <v>25410000</v>
      </c>
      <c r="R144" s="73">
        <f t="shared" ref="R144:R207" si="71">SUM(S144:U144)</f>
        <v>0</v>
      </c>
      <c r="S144" s="74"/>
      <c r="T144" s="74"/>
      <c r="U144" s="74"/>
    </row>
    <row r="145" spans="1:21" ht="15" outlineLevel="7">
      <c r="A145" s="72">
        <f t="shared" ref="A145:A208" si="72">A144+1</f>
        <v>131</v>
      </c>
      <c r="B145" s="25" t="s">
        <v>84</v>
      </c>
      <c r="C145" s="24" t="s">
        <v>695</v>
      </c>
      <c r="D145" s="24" t="s">
        <v>203</v>
      </c>
      <c r="E145" s="25"/>
      <c r="F145" s="24" t="s">
        <v>85</v>
      </c>
      <c r="G145" s="25"/>
      <c r="H145" s="26">
        <f>H143</f>
        <v>8470000</v>
      </c>
      <c r="I145" s="26">
        <f t="shared" ref="I145:J145" si="73">I143</f>
        <v>8470000</v>
      </c>
      <c r="J145" s="26">
        <f t="shared" si="73"/>
        <v>8470000</v>
      </c>
      <c r="K145" s="22"/>
      <c r="L145" s="22"/>
      <c r="M145" s="8"/>
      <c r="N145" s="31"/>
      <c r="Q145" s="71">
        <f t="shared" si="70"/>
        <v>25410000</v>
      </c>
      <c r="R145" s="73">
        <f t="shared" si="71"/>
        <v>0</v>
      </c>
      <c r="S145" s="74"/>
      <c r="T145" s="74"/>
      <c r="U145" s="74"/>
    </row>
    <row r="146" spans="1:21" ht="45" outlineLevel="7">
      <c r="A146" s="72">
        <f t="shared" si="72"/>
        <v>132</v>
      </c>
      <c r="B146" s="25" t="s">
        <v>172</v>
      </c>
      <c r="C146" s="24" t="s">
        <v>695</v>
      </c>
      <c r="D146" s="24" t="s">
        <v>173</v>
      </c>
      <c r="E146" s="25" t="s">
        <v>327</v>
      </c>
      <c r="F146" s="24"/>
      <c r="G146" s="25" t="s">
        <v>245</v>
      </c>
      <c r="H146" s="26">
        <f>H147</f>
        <v>1111000</v>
      </c>
      <c r="I146" s="26">
        <f>I147</f>
        <v>1111000</v>
      </c>
      <c r="J146" s="26">
        <f>J147</f>
        <v>1111000</v>
      </c>
      <c r="K146" s="22"/>
      <c r="L146" s="22"/>
      <c r="M146" s="8"/>
      <c r="N146" s="31"/>
      <c r="Q146" s="71">
        <f t="shared" si="70"/>
        <v>3333000</v>
      </c>
      <c r="R146" s="73">
        <f t="shared" si="71"/>
        <v>0</v>
      </c>
      <c r="S146" s="74"/>
      <c r="T146" s="74"/>
      <c r="U146" s="74"/>
    </row>
    <row r="147" spans="1:21" ht="45" outlineLevel="7">
      <c r="A147" s="72">
        <f t="shared" si="72"/>
        <v>133</v>
      </c>
      <c r="B147" s="25" t="s">
        <v>174</v>
      </c>
      <c r="C147" s="24" t="s">
        <v>695</v>
      </c>
      <c r="D147" s="24" t="s">
        <v>175</v>
      </c>
      <c r="E147" s="25" t="s">
        <v>327</v>
      </c>
      <c r="F147" s="24"/>
      <c r="G147" s="25" t="s">
        <v>245</v>
      </c>
      <c r="H147" s="26">
        <f>SUM(K147:N147)</f>
        <v>1111000</v>
      </c>
      <c r="I147" s="29">
        <v>1111000</v>
      </c>
      <c r="J147" s="30">
        <v>1111000</v>
      </c>
      <c r="K147" s="22">
        <v>1111000</v>
      </c>
      <c r="L147" s="22"/>
      <c r="M147" s="8"/>
      <c r="N147" s="31"/>
      <c r="Q147" s="71">
        <f t="shared" si="70"/>
        <v>3333000</v>
      </c>
      <c r="R147" s="73">
        <f t="shared" si="71"/>
        <v>0</v>
      </c>
      <c r="S147" s="74"/>
      <c r="T147" s="74"/>
      <c r="U147" s="74"/>
    </row>
    <row r="148" spans="1:21" ht="15" outlineLevel="7">
      <c r="A148" s="72">
        <f t="shared" si="72"/>
        <v>134</v>
      </c>
      <c r="B148" s="25" t="s">
        <v>70</v>
      </c>
      <c r="C148" s="24" t="s">
        <v>695</v>
      </c>
      <c r="D148" s="24" t="s">
        <v>175</v>
      </c>
      <c r="E148" s="25"/>
      <c r="F148" s="24" t="s">
        <v>71</v>
      </c>
      <c r="G148" s="25"/>
      <c r="H148" s="26">
        <f>H147</f>
        <v>1111000</v>
      </c>
      <c r="I148" s="26">
        <f t="shared" ref="I148:J148" si="74">I147</f>
        <v>1111000</v>
      </c>
      <c r="J148" s="26">
        <f t="shared" si="74"/>
        <v>1111000</v>
      </c>
      <c r="K148" s="22"/>
      <c r="L148" s="22"/>
      <c r="M148" s="8"/>
      <c r="N148" s="31"/>
      <c r="Q148" s="71">
        <f t="shared" si="70"/>
        <v>3333000</v>
      </c>
      <c r="R148" s="73">
        <f t="shared" si="71"/>
        <v>0</v>
      </c>
      <c r="S148" s="74"/>
      <c r="T148" s="74"/>
      <c r="U148" s="74"/>
    </row>
    <row r="149" spans="1:21" ht="15" outlineLevel="7">
      <c r="A149" s="72">
        <f t="shared" si="72"/>
        <v>135</v>
      </c>
      <c r="B149" s="25" t="s">
        <v>84</v>
      </c>
      <c r="C149" s="24" t="s">
        <v>695</v>
      </c>
      <c r="D149" s="24" t="s">
        <v>175</v>
      </c>
      <c r="E149" s="25"/>
      <c r="F149" s="24" t="s">
        <v>85</v>
      </c>
      <c r="G149" s="25"/>
      <c r="H149" s="26">
        <f>H147</f>
        <v>1111000</v>
      </c>
      <c r="I149" s="26">
        <f t="shared" ref="I149:J149" si="75">I147</f>
        <v>1111000</v>
      </c>
      <c r="J149" s="26">
        <f t="shared" si="75"/>
        <v>1111000</v>
      </c>
      <c r="K149" s="22"/>
      <c r="L149" s="22"/>
      <c r="M149" s="8"/>
      <c r="N149" s="31"/>
      <c r="Q149" s="71">
        <f t="shared" si="70"/>
        <v>3333000</v>
      </c>
      <c r="R149" s="73">
        <f t="shared" si="71"/>
        <v>0</v>
      </c>
      <c r="S149" s="74"/>
      <c r="T149" s="74"/>
      <c r="U149" s="74"/>
    </row>
    <row r="150" spans="1:21" ht="15" outlineLevel="4">
      <c r="A150" s="72">
        <f t="shared" si="72"/>
        <v>136</v>
      </c>
      <c r="B150" s="25" t="s">
        <v>180</v>
      </c>
      <c r="C150" s="24" t="s">
        <v>695</v>
      </c>
      <c r="D150" s="24" t="s">
        <v>181</v>
      </c>
      <c r="E150" s="25" t="s">
        <v>327</v>
      </c>
      <c r="F150" s="24"/>
      <c r="G150" s="25" t="s">
        <v>245</v>
      </c>
      <c r="H150" s="26">
        <f>H151</f>
        <v>5000</v>
      </c>
      <c r="I150" s="26">
        <f>I151</f>
        <v>5000</v>
      </c>
      <c r="J150" s="26">
        <f>J151</f>
        <v>5000</v>
      </c>
      <c r="K150" s="22"/>
      <c r="L150" s="22"/>
      <c r="M150" s="8"/>
      <c r="N150" s="31"/>
      <c r="Q150" s="71">
        <f t="shared" si="70"/>
        <v>15000</v>
      </c>
      <c r="R150" s="73">
        <f t="shared" si="71"/>
        <v>0</v>
      </c>
      <c r="S150" s="74"/>
      <c r="T150" s="74"/>
      <c r="U150" s="74"/>
    </row>
    <row r="151" spans="1:21" ht="15" outlineLevel="5">
      <c r="A151" s="72">
        <f t="shared" si="72"/>
        <v>137</v>
      </c>
      <c r="B151" s="25" t="s">
        <v>182</v>
      </c>
      <c r="C151" s="24" t="s">
        <v>695</v>
      </c>
      <c r="D151" s="24" t="s">
        <v>183</v>
      </c>
      <c r="E151" s="25" t="s">
        <v>327</v>
      </c>
      <c r="F151" s="24"/>
      <c r="G151" s="25" t="s">
        <v>245</v>
      </c>
      <c r="H151" s="26">
        <f>SUM(K151:N151)</f>
        <v>5000</v>
      </c>
      <c r="I151" s="30">
        <v>5000</v>
      </c>
      <c r="J151" s="30">
        <v>5000</v>
      </c>
      <c r="K151" s="22">
        <v>5000</v>
      </c>
      <c r="L151" s="22"/>
      <c r="M151" s="8"/>
      <c r="N151" s="31"/>
      <c r="Q151" s="71">
        <f t="shared" si="70"/>
        <v>15000</v>
      </c>
      <c r="R151" s="73">
        <f t="shared" si="71"/>
        <v>0</v>
      </c>
      <c r="S151" s="74"/>
      <c r="T151" s="74"/>
      <c r="U151" s="74"/>
    </row>
    <row r="152" spans="1:21" ht="15" outlineLevel="5">
      <c r="A152" s="72">
        <f t="shared" si="72"/>
        <v>138</v>
      </c>
      <c r="B152" s="25" t="s">
        <v>70</v>
      </c>
      <c r="C152" s="24" t="s">
        <v>695</v>
      </c>
      <c r="D152" s="24" t="s">
        <v>183</v>
      </c>
      <c r="E152" s="25"/>
      <c r="F152" s="24" t="s">
        <v>71</v>
      </c>
      <c r="G152" s="25"/>
      <c r="H152" s="26">
        <f>H151</f>
        <v>5000</v>
      </c>
      <c r="I152" s="26">
        <f t="shared" ref="I152:J152" si="76">I151</f>
        <v>5000</v>
      </c>
      <c r="J152" s="26">
        <f t="shared" si="76"/>
        <v>5000</v>
      </c>
      <c r="K152" s="22"/>
      <c r="L152" s="22"/>
      <c r="M152" s="8"/>
      <c r="N152" s="31"/>
      <c r="Q152" s="71">
        <f t="shared" si="70"/>
        <v>15000</v>
      </c>
      <c r="R152" s="73">
        <f t="shared" si="71"/>
        <v>0</v>
      </c>
      <c r="S152" s="74"/>
      <c r="T152" s="74"/>
      <c r="U152" s="74"/>
    </row>
    <row r="153" spans="1:21" ht="15" outlineLevel="5">
      <c r="A153" s="72">
        <f t="shared" si="72"/>
        <v>139</v>
      </c>
      <c r="B153" s="25" t="s">
        <v>84</v>
      </c>
      <c r="C153" s="24" t="s">
        <v>695</v>
      </c>
      <c r="D153" s="24" t="s">
        <v>183</v>
      </c>
      <c r="E153" s="25"/>
      <c r="F153" s="24" t="s">
        <v>85</v>
      </c>
      <c r="G153" s="25"/>
      <c r="H153" s="26">
        <f>H151</f>
        <v>5000</v>
      </c>
      <c r="I153" s="26">
        <f t="shared" ref="I153:J153" si="77">I151</f>
        <v>5000</v>
      </c>
      <c r="J153" s="26">
        <f t="shared" si="77"/>
        <v>5000</v>
      </c>
      <c r="K153" s="22"/>
      <c r="L153" s="22"/>
      <c r="M153" s="8"/>
      <c r="N153" s="31"/>
      <c r="Q153" s="71">
        <f t="shared" si="70"/>
        <v>15000</v>
      </c>
      <c r="R153" s="73">
        <f t="shared" si="71"/>
        <v>0</v>
      </c>
      <c r="S153" s="74"/>
      <c r="T153" s="74"/>
      <c r="U153" s="74"/>
    </row>
    <row r="154" spans="1:21" ht="150" outlineLevel="6">
      <c r="A154" s="72">
        <f t="shared" si="72"/>
        <v>140</v>
      </c>
      <c r="B154" s="33" t="s">
        <v>703</v>
      </c>
      <c r="C154" s="24" t="s">
        <v>704</v>
      </c>
      <c r="D154" s="24" t="s">
        <v>156</v>
      </c>
      <c r="E154" s="25" t="s">
        <v>327</v>
      </c>
      <c r="F154" s="24"/>
      <c r="G154" s="25" t="s">
        <v>245</v>
      </c>
      <c r="H154" s="26">
        <f>H156</f>
        <v>124000</v>
      </c>
      <c r="I154" s="27">
        <f>I156</f>
        <v>124000</v>
      </c>
      <c r="J154" s="27">
        <f>J156</f>
        <v>124000</v>
      </c>
      <c r="K154" s="22"/>
      <c r="L154" s="22"/>
      <c r="M154" s="8"/>
      <c r="N154" s="28"/>
      <c r="Q154" s="71">
        <f t="shared" si="70"/>
        <v>372000</v>
      </c>
      <c r="R154" s="73">
        <f t="shared" si="71"/>
        <v>0</v>
      </c>
      <c r="S154" s="74"/>
      <c r="T154" s="74"/>
      <c r="U154" s="74"/>
    </row>
    <row r="155" spans="1:21" ht="90" outlineLevel="6">
      <c r="A155" s="72">
        <f t="shared" si="72"/>
        <v>141</v>
      </c>
      <c r="B155" s="33" t="s">
        <v>165</v>
      </c>
      <c r="C155" s="24" t="s">
        <v>704</v>
      </c>
      <c r="D155" s="24" t="s">
        <v>166</v>
      </c>
      <c r="E155" s="25" t="s">
        <v>327</v>
      </c>
      <c r="F155" s="24"/>
      <c r="G155" s="25" t="s">
        <v>245</v>
      </c>
      <c r="H155" s="26">
        <f>H156</f>
        <v>124000</v>
      </c>
      <c r="I155" s="26">
        <f>I156</f>
        <v>124000</v>
      </c>
      <c r="J155" s="26">
        <f>J156</f>
        <v>124000</v>
      </c>
      <c r="K155" s="22"/>
      <c r="L155" s="22"/>
      <c r="M155" s="8"/>
      <c r="N155" s="28"/>
      <c r="Q155" s="71">
        <f t="shared" si="70"/>
        <v>372000</v>
      </c>
      <c r="R155" s="73">
        <f t="shared" si="71"/>
        <v>0</v>
      </c>
      <c r="S155" s="74"/>
      <c r="T155" s="74"/>
      <c r="U155" s="74"/>
    </row>
    <row r="156" spans="1:21" ht="30" outlineLevel="7">
      <c r="A156" s="72">
        <f t="shared" si="72"/>
        <v>142</v>
      </c>
      <c r="B156" s="25" t="s">
        <v>202</v>
      </c>
      <c r="C156" s="24" t="s">
        <v>704</v>
      </c>
      <c r="D156" s="24" t="s">
        <v>203</v>
      </c>
      <c r="E156" s="25" t="s">
        <v>327</v>
      </c>
      <c r="F156" s="24"/>
      <c r="G156" s="25" t="s">
        <v>245</v>
      </c>
      <c r="H156" s="26">
        <f>SUM(K156:N156)</f>
        <v>124000</v>
      </c>
      <c r="I156" s="29">
        <v>124000</v>
      </c>
      <c r="J156" s="30">
        <v>124000</v>
      </c>
      <c r="K156" s="22">
        <v>124000</v>
      </c>
      <c r="L156" s="22"/>
      <c r="M156" s="8"/>
      <c r="N156" s="31"/>
      <c r="Q156" s="71">
        <f t="shared" si="70"/>
        <v>372000</v>
      </c>
      <c r="R156" s="73">
        <f t="shared" si="71"/>
        <v>0</v>
      </c>
      <c r="S156" s="74"/>
      <c r="T156" s="74"/>
      <c r="U156" s="74"/>
    </row>
    <row r="157" spans="1:21" ht="15" outlineLevel="7">
      <c r="A157" s="72">
        <f t="shared" si="72"/>
        <v>143</v>
      </c>
      <c r="B157" s="25" t="s">
        <v>70</v>
      </c>
      <c r="C157" s="24" t="s">
        <v>704</v>
      </c>
      <c r="D157" s="24" t="s">
        <v>203</v>
      </c>
      <c r="E157" s="25"/>
      <c r="F157" s="24" t="s">
        <v>71</v>
      </c>
      <c r="G157" s="25"/>
      <c r="H157" s="26">
        <f>H156</f>
        <v>124000</v>
      </c>
      <c r="I157" s="26">
        <f t="shared" ref="I157:J157" si="78">I156</f>
        <v>124000</v>
      </c>
      <c r="J157" s="26">
        <f t="shared" si="78"/>
        <v>124000</v>
      </c>
      <c r="K157" s="22"/>
      <c r="L157" s="22"/>
      <c r="M157" s="8"/>
      <c r="N157" s="31"/>
      <c r="Q157" s="71">
        <f t="shared" si="70"/>
        <v>372000</v>
      </c>
      <c r="R157" s="73">
        <f t="shared" si="71"/>
        <v>0</v>
      </c>
      <c r="S157" s="74"/>
      <c r="T157" s="74"/>
      <c r="U157" s="74"/>
    </row>
    <row r="158" spans="1:21" ht="15" outlineLevel="7">
      <c r="A158" s="72">
        <f t="shared" si="72"/>
        <v>144</v>
      </c>
      <c r="B158" s="25" t="s">
        <v>84</v>
      </c>
      <c r="C158" s="24" t="s">
        <v>704</v>
      </c>
      <c r="D158" s="24" t="s">
        <v>203</v>
      </c>
      <c r="E158" s="25"/>
      <c r="F158" s="24" t="s">
        <v>85</v>
      </c>
      <c r="G158" s="25"/>
      <c r="H158" s="26">
        <f>H156</f>
        <v>124000</v>
      </c>
      <c r="I158" s="26">
        <f t="shared" ref="I158:J158" si="79">I156</f>
        <v>124000</v>
      </c>
      <c r="J158" s="26">
        <f t="shared" si="79"/>
        <v>124000</v>
      </c>
      <c r="K158" s="22"/>
      <c r="L158" s="22"/>
      <c r="M158" s="8"/>
      <c r="N158" s="31"/>
      <c r="Q158" s="71">
        <f t="shared" si="70"/>
        <v>372000</v>
      </c>
      <c r="R158" s="73">
        <f t="shared" si="71"/>
        <v>0</v>
      </c>
      <c r="S158" s="74"/>
      <c r="T158" s="74"/>
      <c r="U158" s="74"/>
    </row>
    <row r="159" spans="1:21" ht="105" outlineLevel="4">
      <c r="A159" s="72">
        <f t="shared" si="72"/>
        <v>145</v>
      </c>
      <c r="B159" s="25" t="s">
        <v>708</v>
      </c>
      <c r="C159" s="24" t="s">
        <v>709</v>
      </c>
      <c r="D159" s="24" t="s">
        <v>156</v>
      </c>
      <c r="E159" s="25" t="s">
        <v>327</v>
      </c>
      <c r="F159" s="24"/>
      <c r="G159" s="25" t="s">
        <v>245</v>
      </c>
      <c r="H159" s="26">
        <f>H161</f>
        <v>70000</v>
      </c>
      <c r="I159" s="27">
        <f>I161</f>
        <v>70000</v>
      </c>
      <c r="J159" s="27">
        <f>J161</f>
        <v>70000</v>
      </c>
      <c r="K159" s="22"/>
      <c r="L159" s="22"/>
      <c r="M159" s="8"/>
      <c r="N159" s="28"/>
      <c r="Q159" s="71">
        <f t="shared" si="70"/>
        <v>210000</v>
      </c>
      <c r="R159" s="73">
        <f t="shared" si="71"/>
        <v>0</v>
      </c>
      <c r="S159" s="74"/>
      <c r="T159" s="74"/>
      <c r="U159" s="74"/>
    </row>
    <row r="160" spans="1:21" ht="45" outlineLevel="5">
      <c r="A160" s="72">
        <f t="shared" si="72"/>
        <v>146</v>
      </c>
      <c r="B160" s="25" t="s">
        <v>172</v>
      </c>
      <c r="C160" s="24" t="s">
        <v>709</v>
      </c>
      <c r="D160" s="24" t="s">
        <v>173</v>
      </c>
      <c r="E160" s="25" t="s">
        <v>327</v>
      </c>
      <c r="F160" s="24"/>
      <c r="G160" s="25" t="s">
        <v>245</v>
      </c>
      <c r="H160" s="26">
        <f>H161</f>
        <v>70000</v>
      </c>
      <c r="I160" s="26">
        <f>I161</f>
        <v>70000</v>
      </c>
      <c r="J160" s="26">
        <f>J161</f>
        <v>70000</v>
      </c>
      <c r="K160" s="22"/>
      <c r="L160" s="22"/>
      <c r="M160" s="8"/>
      <c r="N160" s="28"/>
      <c r="Q160" s="71">
        <f t="shared" si="70"/>
        <v>210000</v>
      </c>
      <c r="R160" s="73">
        <f t="shared" si="71"/>
        <v>0</v>
      </c>
      <c r="S160" s="74"/>
      <c r="T160" s="74"/>
      <c r="U160" s="74"/>
    </row>
    <row r="161" spans="1:21" ht="45" outlineLevel="6">
      <c r="A161" s="72">
        <f t="shared" si="72"/>
        <v>147</v>
      </c>
      <c r="B161" s="25" t="s">
        <v>174</v>
      </c>
      <c r="C161" s="24" t="s">
        <v>709</v>
      </c>
      <c r="D161" s="24" t="s">
        <v>175</v>
      </c>
      <c r="E161" s="25" t="s">
        <v>327</v>
      </c>
      <c r="F161" s="24"/>
      <c r="G161" s="25" t="s">
        <v>245</v>
      </c>
      <c r="H161" s="26">
        <f>SUM(K161:N161)</f>
        <v>70000</v>
      </c>
      <c r="I161" s="30">
        <v>70000</v>
      </c>
      <c r="J161" s="30">
        <v>70000</v>
      </c>
      <c r="K161" s="22">
        <v>70000</v>
      </c>
      <c r="L161" s="22"/>
      <c r="M161" s="8"/>
      <c r="N161" s="31"/>
      <c r="Q161" s="71">
        <f t="shared" si="70"/>
        <v>210000</v>
      </c>
      <c r="R161" s="73">
        <f t="shared" si="71"/>
        <v>0</v>
      </c>
      <c r="S161" s="74"/>
      <c r="T161" s="74"/>
      <c r="U161" s="74"/>
    </row>
    <row r="162" spans="1:21" ht="15" outlineLevel="6">
      <c r="A162" s="72">
        <f t="shared" si="72"/>
        <v>148</v>
      </c>
      <c r="B162" s="25" t="s">
        <v>70</v>
      </c>
      <c r="C162" s="24" t="s">
        <v>709</v>
      </c>
      <c r="D162" s="24" t="s">
        <v>175</v>
      </c>
      <c r="E162" s="25"/>
      <c r="F162" s="24" t="s">
        <v>71</v>
      </c>
      <c r="G162" s="25"/>
      <c r="H162" s="26">
        <f>H161</f>
        <v>70000</v>
      </c>
      <c r="I162" s="26">
        <f t="shared" ref="I162:J162" si="80">I161</f>
        <v>70000</v>
      </c>
      <c r="J162" s="26">
        <f t="shared" si="80"/>
        <v>70000</v>
      </c>
      <c r="K162" s="22"/>
      <c r="L162" s="22"/>
      <c r="M162" s="8"/>
      <c r="N162" s="31"/>
      <c r="Q162" s="71">
        <f t="shared" si="70"/>
        <v>210000</v>
      </c>
      <c r="R162" s="73">
        <f t="shared" si="71"/>
        <v>0</v>
      </c>
      <c r="S162" s="74"/>
      <c r="T162" s="74"/>
      <c r="U162" s="74"/>
    </row>
    <row r="163" spans="1:21" ht="15" outlineLevel="6">
      <c r="A163" s="72">
        <f t="shared" si="72"/>
        <v>149</v>
      </c>
      <c r="B163" s="25" t="s">
        <v>84</v>
      </c>
      <c r="C163" s="24" t="s">
        <v>709</v>
      </c>
      <c r="D163" s="24" t="s">
        <v>175</v>
      </c>
      <c r="E163" s="25"/>
      <c r="F163" s="24" t="s">
        <v>85</v>
      </c>
      <c r="G163" s="25"/>
      <c r="H163" s="26">
        <f>H161</f>
        <v>70000</v>
      </c>
      <c r="I163" s="26">
        <f t="shared" ref="I163:J163" si="81">I161</f>
        <v>70000</v>
      </c>
      <c r="J163" s="26">
        <f t="shared" si="81"/>
        <v>70000</v>
      </c>
      <c r="K163" s="22"/>
      <c r="L163" s="22"/>
      <c r="M163" s="8"/>
      <c r="N163" s="31"/>
      <c r="Q163" s="71">
        <f t="shared" si="70"/>
        <v>210000</v>
      </c>
      <c r="R163" s="73">
        <f t="shared" si="71"/>
        <v>0</v>
      </c>
      <c r="S163" s="74"/>
      <c r="T163" s="74"/>
      <c r="U163" s="74"/>
    </row>
    <row r="164" spans="1:21" ht="45" outlineLevel="6">
      <c r="A164" s="72">
        <f t="shared" si="72"/>
        <v>150</v>
      </c>
      <c r="B164" s="25" t="s">
        <v>460</v>
      </c>
      <c r="C164" s="24" t="s">
        <v>461</v>
      </c>
      <c r="D164" s="24" t="s">
        <v>156</v>
      </c>
      <c r="E164" s="25" t="s">
        <v>29</v>
      </c>
      <c r="F164" s="24"/>
      <c r="G164" s="25" t="s">
        <v>157</v>
      </c>
      <c r="H164" s="26">
        <f>H165+H171++H177+H183</f>
        <v>22530300</v>
      </c>
      <c r="I164" s="26">
        <f t="shared" ref="I164:J164" si="82">I165+I171++I177+I183</f>
        <v>22530300</v>
      </c>
      <c r="J164" s="26">
        <f t="shared" si="82"/>
        <v>22530300</v>
      </c>
      <c r="K164" s="22">
        <f>SUM(K165:K192)</f>
        <v>761100</v>
      </c>
      <c r="L164" s="22">
        <f t="shared" ref="L164:U164" si="83">SUM(L165:L192)</f>
        <v>0</v>
      </c>
      <c r="M164" s="22">
        <f t="shared" si="83"/>
        <v>0</v>
      </c>
      <c r="N164" s="22">
        <f t="shared" si="83"/>
        <v>21769200</v>
      </c>
      <c r="O164" s="22">
        <f t="shared" si="83"/>
        <v>21769200</v>
      </c>
      <c r="P164" s="22">
        <f t="shared" si="83"/>
        <v>21769200</v>
      </c>
      <c r="Q164" s="71">
        <f t="shared" si="70"/>
        <v>67590900</v>
      </c>
      <c r="R164" s="22">
        <f t="shared" si="83"/>
        <v>300000</v>
      </c>
      <c r="S164" s="22">
        <f t="shared" si="83"/>
        <v>100000</v>
      </c>
      <c r="T164" s="22">
        <f t="shared" si="83"/>
        <v>100000</v>
      </c>
      <c r="U164" s="22">
        <f t="shared" si="83"/>
        <v>100000</v>
      </c>
    </row>
    <row r="165" spans="1:21" ht="90" outlineLevel="6">
      <c r="A165" s="72">
        <f t="shared" si="72"/>
        <v>151</v>
      </c>
      <c r="B165" s="25" t="s">
        <v>463</v>
      </c>
      <c r="C165" s="24" t="s">
        <v>464</v>
      </c>
      <c r="D165" s="24" t="s">
        <v>156</v>
      </c>
      <c r="E165" s="25" t="s">
        <v>29</v>
      </c>
      <c r="F165" s="24"/>
      <c r="G165" s="25" t="s">
        <v>157</v>
      </c>
      <c r="H165" s="26">
        <f>H166</f>
        <v>761100</v>
      </c>
      <c r="I165" s="27">
        <f>I166</f>
        <v>761100</v>
      </c>
      <c r="J165" s="27">
        <f>J166</f>
        <v>761100</v>
      </c>
      <c r="K165" s="22"/>
      <c r="L165" s="22"/>
      <c r="M165" s="8"/>
      <c r="N165" s="28"/>
      <c r="Q165" s="71">
        <f t="shared" si="70"/>
        <v>2283300</v>
      </c>
      <c r="R165" s="73">
        <f t="shared" si="71"/>
        <v>0</v>
      </c>
      <c r="S165" s="74"/>
      <c r="T165" s="74"/>
      <c r="U165" s="74"/>
    </row>
    <row r="166" spans="1:21" ht="105" outlineLevel="6">
      <c r="A166" s="72">
        <f t="shared" si="72"/>
        <v>152</v>
      </c>
      <c r="B166" s="25" t="s">
        <v>466</v>
      </c>
      <c r="C166" s="24" t="s">
        <v>467</v>
      </c>
      <c r="D166" s="24" t="s">
        <v>156</v>
      </c>
      <c r="E166" s="25" t="s">
        <v>29</v>
      </c>
      <c r="F166" s="24"/>
      <c r="G166" s="25" t="s">
        <v>157</v>
      </c>
      <c r="H166" s="26">
        <f>H168</f>
        <v>761100</v>
      </c>
      <c r="I166" s="27">
        <f>I168</f>
        <v>761100</v>
      </c>
      <c r="J166" s="27">
        <f>J168</f>
        <v>761100</v>
      </c>
      <c r="K166" s="22"/>
      <c r="L166" s="22"/>
      <c r="M166" s="8"/>
      <c r="N166" s="28"/>
      <c r="Q166" s="71">
        <f t="shared" si="70"/>
        <v>2283300</v>
      </c>
      <c r="R166" s="73">
        <f t="shared" si="71"/>
        <v>0</v>
      </c>
      <c r="S166" s="74"/>
      <c r="T166" s="74"/>
      <c r="U166" s="74"/>
    </row>
    <row r="167" spans="1:21" ht="30" outlineLevel="7">
      <c r="A167" s="72">
        <f t="shared" si="72"/>
        <v>153</v>
      </c>
      <c r="B167" s="25" t="s">
        <v>469</v>
      </c>
      <c r="C167" s="24" t="s">
        <v>467</v>
      </c>
      <c r="D167" s="24" t="s">
        <v>470</v>
      </c>
      <c r="E167" s="25" t="s">
        <v>29</v>
      </c>
      <c r="F167" s="24"/>
      <c r="G167" s="25" t="s">
        <v>157</v>
      </c>
      <c r="H167" s="26">
        <f>H168</f>
        <v>761100</v>
      </c>
      <c r="I167" s="75">
        <f>I168</f>
        <v>761100</v>
      </c>
      <c r="J167" s="26">
        <f>J168</f>
        <v>761100</v>
      </c>
      <c r="K167" s="22"/>
      <c r="L167" s="22"/>
      <c r="M167" s="8"/>
      <c r="N167" s="28"/>
      <c r="Q167" s="71">
        <f t="shared" si="70"/>
        <v>2283300</v>
      </c>
      <c r="R167" s="73">
        <f t="shared" si="71"/>
        <v>0</v>
      </c>
      <c r="S167" s="74"/>
      <c r="T167" s="74"/>
      <c r="U167" s="74"/>
    </row>
    <row r="168" spans="1:21" s="43" customFormat="1" ht="30" outlineLevel="4">
      <c r="A168" s="72">
        <f t="shared" si="72"/>
        <v>154</v>
      </c>
      <c r="B168" s="25" t="s">
        <v>472</v>
      </c>
      <c r="C168" s="24" t="s">
        <v>467</v>
      </c>
      <c r="D168" s="24" t="s">
        <v>473</v>
      </c>
      <c r="E168" s="25" t="s">
        <v>29</v>
      </c>
      <c r="F168" s="24"/>
      <c r="G168" s="25" t="s">
        <v>157</v>
      </c>
      <c r="H168" s="26">
        <f>SUM(K168:N168)</f>
        <v>761100</v>
      </c>
      <c r="I168" s="30">
        <v>761100</v>
      </c>
      <c r="J168" s="30">
        <v>761100</v>
      </c>
      <c r="K168" s="22">
        <v>761100</v>
      </c>
      <c r="L168" s="22"/>
      <c r="M168" s="8"/>
      <c r="N168" s="31"/>
      <c r="O168" s="8"/>
      <c r="P168" s="8"/>
      <c r="Q168" s="71">
        <f t="shared" si="70"/>
        <v>2283300</v>
      </c>
      <c r="R168" s="73">
        <f t="shared" si="71"/>
        <v>0</v>
      </c>
      <c r="S168" s="79"/>
      <c r="T168" s="79"/>
      <c r="U168" s="79"/>
    </row>
    <row r="169" spans="1:21" s="43" customFormat="1" ht="15" outlineLevel="4">
      <c r="A169" s="72">
        <f t="shared" si="72"/>
        <v>155</v>
      </c>
      <c r="B169" s="25" t="s">
        <v>102</v>
      </c>
      <c r="C169" s="24" t="s">
        <v>467</v>
      </c>
      <c r="D169" s="24" t="s">
        <v>473</v>
      </c>
      <c r="E169" s="25"/>
      <c r="F169" s="24" t="s">
        <v>103</v>
      </c>
      <c r="G169" s="25"/>
      <c r="H169" s="26">
        <f>H168</f>
        <v>761100</v>
      </c>
      <c r="I169" s="26">
        <f t="shared" ref="I169:J169" si="84">I168</f>
        <v>761100</v>
      </c>
      <c r="J169" s="26">
        <f t="shared" si="84"/>
        <v>761100</v>
      </c>
      <c r="K169" s="22"/>
      <c r="L169" s="22"/>
      <c r="M169" s="8"/>
      <c r="N169" s="31"/>
      <c r="O169" s="8"/>
      <c r="P169" s="8"/>
      <c r="Q169" s="71">
        <f t="shared" si="70"/>
        <v>2283300</v>
      </c>
      <c r="R169" s="73">
        <f t="shared" si="71"/>
        <v>0</v>
      </c>
      <c r="S169" s="79"/>
      <c r="T169" s="79"/>
      <c r="U169" s="79"/>
    </row>
    <row r="170" spans="1:21" s="43" customFormat="1" ht="15" outlineLevel="4">
      <c r="A170" s="72">
        <f t="shared" si="72"/>
        <v>156</v>
      </c>
      <c r="B170" s="25" t="s">
        <v>105</v>
      </c>
      <c r="C170" s="24" t="s">
        <v>467</v>
      </c>
      <c r="D170" s="24" t="s">
        <v>473</v>
      </c>
      <c r="E170" s="25"/>
      <c r="F170" s="24" t="s">
        <v>106</v>
      </c>
      <c r="G170" s="25"/>
      <c r="H170" s="26">
        <f>H168</f>
        <v>761100</v>
      </c>
      <c r="I170" s="26">
        <f t="shared" ref="I170:J170" si="85">I168</f>
        <v>761100</v>
      </c>
      <c r="J170" s="26">
        <f t="shared" si="85"/>
        <v>761100</v>
      </c>
      <c r="K170" s="22"/>
      <c r="L170" s="22"/>
      <c r="M170" s="8"/>
      <c r="N170" s="31"/>
      <c r="O170" s="8"/>
      <c r="P170" s="8"/>
      <c r="Q170" s="71">
        <f t="shared" si="70"/>
        <v>2283300</v>
      </c>
      <c r="R170" s="73">
        <f t="shared" si="71"/>
        <v>0</v>
      </c>
      <c r="S170" s="79"/>
      <c r="T170" s="79"/>
      <c r="U170" s="79"/>
    </row>
    <row r="171" spans="1:21" s="43" customFormat="1" ht="60" outlineLevel="5">
      <c r="A171" s="72">
        <f t="shared" si="72"/>
        <v>157</v>
      </c>
      <c r="B171" s="25" t="s">
        <v>570</v>
      </c>
      <c r="C171" s="24" t="s">
        <v>571</v>
      </c>
      <c r="D171" s="24"/>
      <c r="E171" s="25" t="s">
        <v>29</v>
      </c>
      <c r="F171" s="24"/>
      <c r="G171" s="25" t="s">
        <v>243</v>
      </c>
      <c r="H171" s="26">
        <f>H172</f>
        <v>145900</v>
      </c>
      <c r="I171" s="26">
        <f>I172</f>
        <v>145900</v>
      </c>
      <c r="J171" s="26">
        <f>J172</f>
        <v>145900</v>
      </c>
      <c r="K171" s="22"/>
      <c r="L171" s="22"/>
      <c r="M171" s="8"/>
      <c r="N171" s="31"/>
      <c r="O171" s="8"/>
      <c r="P171" s="8"/>
      <c r="Q171" s="71">
        <f t="shared" si="70"/>
        <v>437700</v>
      </c>
      <c r="R171" s="73">
        <f t="shared" si="71"/>
        <v>0</v>
      </c>
      <c r="S171" s="79"/>
      <c r="T171" s="79"/>
      <c r="U171" s="79"/>
    </row>
    <row r="172" spans="1:21" s="43" customFormat="1" ht="195" outlineLevel="6">
      <c r="A172" s="72">
        <f t="shared" si="72"/>
        <v>158</v>
      </c>
      <c r="B172" s="35" t="s">
        <v>573</v>
      </c>
      <c r="C172" s="24" t="s">
        <v>574</v>
      </c>
      <c r="D172" s="24"/>
      <c r="E172" s="25" t="s">
        <v>29</v>
      </c>
      <c r="F172" s="24"/>
      <c r="G172" s="25" t="s">
        <v>243</v>
      </c>
      <c r="H172" s="26">
        <f>H174</f>
        <v>145900</v>
      </c>
      <c r="I172" s="26">
        <f>I174</f>
        <v>145900</v>
      </c>
      <c r="J172" s="26">
        <f>J174</f>
        <v>145900</v>
      </c>
      <c r="K172" s="22"/>
      <c r="L172" s="22"/>
      <c r="M172" s="8"/>
      <c r="N172" s="31"/>
      <c r="O172" s="8"/>
      <c r="P172" s="8"/>
      <c r="Q172" s="71">
        <f t="shared" si="70"/>
        <v>437700</v>
      </c>
      <c r="R172" s="73">
        <f t="shared" si="71"/>
        <v>0</v>
      </c>
      <c r="S172" s="79"/>
      <c r="T172" s="79"/>
      <c r="U172" s="79"/>
    </row>
    <row r="173" spans="1:21" s="43" customFormat="1" ht="45" outlineLevel="6">
      <c r="A173" s="72">
        <f t="shared" si="72"/>
        <v>159</v>
      </c>
      <c r="B173" s="25" t="s">
        <v>172</v>
      </c>
      <c r="C173" s="24" t="s">
        <v>574</v>
      </c>
      <c r="D173" s="24" t="s">
        <v>173</v>
      </c>
      <c r="E173" s="25" t="s">
        <v>29</v>
      </c>
      <c r="F173" s="24"/>
      <c r="G173" s="25" t="s">
        <v>243</v>
      </c>
      <c r="H173" s="26">
        <f>H174</f>
        <v>145900</v>
      </c>
      <c r="I173" s="26">
        <f>I174</f>
        <v>145900</v>
      </c>
      <c r="J173" s="26">
        <f>J174</f>
        <v>145900</v>
      </c>
      <c r="K173" s="22"/>
      <c r="L173" s="22"/>
      <c r="M173" s="8"/>
      <c r="N173" s="31"/>
      <c r="O173" s="8"/>
      <c r="P173" s="8"/>
      <c r="Q173" s="71">
        <f t="shared" si="70"/>
        <v>437700</v>
      </c>
      <c r="R173" s="73">
        <f t="shared" si="71"/>
        <v>0</v>
      </c>
      <c r="S173" s="79"/>
      <c r="T173" s="79"/>
      <c r="U173" s="79"/>
    </row>
    <row r="174" spans="1:21" s="43" customFormat="1" ht="45" outlineLevel="7">
      <c r="A174" s="72">
        <f t="shared" si="72"/>
        <v>160</v>
      </c>
      <c r="B174" s="25" t="s">
        <v>174</v>
      </c>
      <c r="C174" s="24" t="s">
        <v>574</v>
      </c>
      <c r="D174" s="24" t="s">
        <v>175</v>
      </c>
      <c r="E174" s="25" t="s">
        <v>29</v>
      </c>
      <c r="F174" s="24"/>
      <c r="G174" s="25" t="s">
        <v>243</v>
      </c>
      <c r="H174" s="26">
        <f>SUM(K174:N174)</f>
        <v>145900</v>
      </c>
      <c r="I174" s="29">
        <v>145900</v>
      </c>
      <c r="J174" s="30">
        <v>145900</v>
      </c>
      <c r="K174" s="22"/>
      <c r="L174" s="22"/>
      <c r="M174" s="8"/>
      <c r="N174" s="31">
        <v>145900</v>
      </c>
      <c r="O174" s="8">
        <v>145900</v>
      </c>
      <c r="P174" s="8">
        <v>145900</v>
      </c>
      <c r="Q174" s="71">
        <f t="shared" si="70"/>
        <v>437700</v>
      </c>
      <c r="R174" s="73">
        <f t="shared" si="71"/>
        <v>0</v>
      </c>
      <c r="S174" s="79"/>
      <c r="T174" s="79"/>
      <c r="U174" s="79"/>
    </row>
    <row r="175" spans="1:21" s="43" customFormat="1" ht="15" outlineLevel="7">
      <c r="A175" s="72">
        <f t="shared" si="72"/>
        <v>161</v>
      </c>
      <c r="B175" s="25" t="s">
        <v>102</v>
      </c>
      <c r="C175" s="24" t="s">
        <v>574</v>
      </c>
      <c r="D175" s="24" t="s">
        <v>175</v>
      </c>
      <c r="E175" s="25"/>
      <c r="F175" s="24" t="s">
        <v>103</v>
      </c>
      <c r="G175" s="25"/>
      <c r="H175" s="26">
        <f>H174</f>
        <v>145900</v>
      </c>
      <c r="I175" s="26">
        <f t="shared" ref="I175:J175" si="86">I174</f>
        <v>145900</v>
      </c>
      <c r="J175" s="26">
        <f t="shared" si="86"/>
        <v>145900</v>
      </c>
      <c r="K175" s="22"/>
      <c r="L175" s="22"/>
      <c r="M175" s="8"/>
      <c r="N175" s="31"/>
      <c r="O175" s="8"/>
      <c r="P175" s="8"/>
      <c r="Q175" s="71">
        <f t="shared" si="70"/>
        <v>437700</v>
      </c>
      <c r="R175" s="73">
        <f t="shared" si="71"/>
        <v>0</v>
      </c>
      <c r="S175" s="79"/>
      <c r="T175" s="79"/>
      <c r="U175" s="79"/>
    </row>
    <row r="176" spans="1:21" s="43" customFormat="1" ht="15" outlineLevel="7">
      <c r="A176" s="72">
        <f t="shared" si="72"/>
        <v>162</v>
      </c>
      <c r="B176" s="25" t="s">
        <v>111</v>
      </c>
      <c r="C176" s="24" t="s">
        <v>574</v>
      </c>
      <c r="D176" s="24" t="s">
        <v>175</v>
      </c>
      <c r="E176" s="25"/>
      <c r="F176" s="24" t="s">
        <v>112</v>
      </c>
      <c r="G176" s="25"/>
      <c r="H176" s="26">
        <f>H174</f>
        <v>145900</v>
      </c>
      <c r="I176" s="26">
        <f t="shared" ref="I176:J176" si="87">I174</f>
        <v>145900</v>
      </c>
      <c r="J176" s="26">
        <f t="shared" si="87"/>
        <v>145900</v>
      </c>
      <c r="K176" s="22"/>
      <c r="L176" s="22"/>
      <c r="M176" s="8"/>
      <c r="N176" s="31"/>
      <c r="O176" s="8"/>
      <c r="P176" s="8"/>
      <c r="Q176" s="71">
        <f t="shared" si="70"/>
        <v>437700</v>
      </c>
      <c r="R176" s="73">
        <f t="shared" si="71"/>
        <v>0</v>
      </c>
      <c r="S176" s="79"/>
      <c r="T176" s="79"/>
      <c r="U176" s="79"/>
    </row>
    <row r="177" spans="1:21" ht="75" outlineLevel="4">
      <c r="A177" s="72">
        <f t="shared" si="72"/>
        <v>163</v>
      </c>
      <c r="B177" s="25" t="s">
        <v>560</v>
      </c>
      <c r="C177" s="24" t="s">
        <v>561</v>
      </c>
      <c r="D177" s="24" t="s">
        <v>156</v>
      </c>
      <c r="E177" s="25" t="s">
        <v>29</v>
      </c>
      <c r="F177" s="24"/>
      <c r="G177" s="25" t="s">
        <v>158</v>
      </c>
      <c r="H177" s="26">
        <f>H178</f>
        <v>16137300</v>
      </c>
      <c r="I177" s="27">
        <f>I178</f>
        <v>16137300</v>
      </c>
      <c r="J177" s="27">
        <f>J178</f>
        <v>16137300</v>
      </c>
      <c r="K177" s="22"/>
      <c r="L177" s="22"/>
      <c r="M177" s="8"/>
      <c r="N177" s="28"/>
      <c r="Q177" s="71">
        <f t="shared" si="70"/>
        <v>48411900</v>
      </c>
      <c r="R177" s="73">
        <f t="shared" si="71"/>
        <v>300000</v>
      </c>
      <c r="S177" s="73">
        <v>100000</v>
      </c>
      <c r="T177" s="73">
        <v>100000</v>
      </c>
      <c r="U177" s="73">
        <v>100000</v>
      </c>
    </row>
    <row r="178" spans="1:21" ht="210" outlineLevel="5">
      <c r="A178" s="72">
        <f t="shared" si="72"/>
        <v>164</v>
      </c>
      <c r="B178" s="33" t="s">
        <v>563</v>
      </c>
      <c r="C178" s="24" t="s">
        <v>564</v>
      </c>
      <c r="D178" s="24" t="s">
        <v>156</v>
      </c>
      <c r="E178" s="25" t="s">
        <v>29</v>
      </c>
      <c r="F178" s="24"/>
      <c r="G178" s="25" t="s">
        <v>158</v>
      </c>
      <c r="H178" s="26">
        <f>H180</f>
        <v>16137300</v>
      </c>
      <c r="I178" s="27">
        <f>I180</f>
        <v>16137300</v>
      </c>
      <c r="J178" s="27">
        <f>J180</f>
        <v>16137300</v>
      </c>
      <c r="K178" s="22"/>
      <c r="L178" s="22"/>
      <c r="M178" s="8"/>
      <c r="N178" s="28"/>
      <c r="Q178" s="71">
        <f t="shared" si="70"/>
        <v>48411900</v>
      </c>
      <c r="R178" s="73">
        <f t="shared" si="71"/>
        <v>0</v>
      </c>
      <c r="S178" s="74"/>
      <c r="T178" s="74"/>
      <c r="U178" s="74"/>
    </row>
    <row r="179" spans="1:21" ht="45" outlineLevel="6">
      <c r="A179" s="72">
        <f t="shared" si="72"/>
        <v>165</v>
      </c>
      <c r="B179" s="33" t="s">
        <v>339</v>
      </c>
      <c r="C179" s="24" t="s">
        <v>564</v>
      </c>
      <c r="D179" s="24" t="s">
        <v>340</v>
      </c>
      <c r="E179" s="25" t="s">
        <v>29</v>
      </c>
      <c r="F179" s="24"/>
      <c r="G179" s="25" t="s">
        <v>158</v>
      </c>
      <c r="H179" s="26">
        <f>H180</f>
        <v>16137300</v>
      </c>
      <c r="I179" s="26">
        <f>I180</f>
        <v>16137300</v>
      </c>
      <c r="J179" s="26">
        <f>J180</f>
        <v>16137300</v>
      </c>
      <c r="K179" s="22"/>
      <c r="L179" s="22"/>
      <c r="M179" s="8"/>
      <c r="N179" s="28"/>
      <c r="Q179" s="71">
        <f t="shared" si="70"/>
        <v>48411900</v>
      </c>
      <c r="R179" s="73">
        <f t="shared" si="71"/>
        <v>0</v>
      </c>
      <c r="S179" s="74"/>
      <c r="T179" s="74"/>
      <c r="U179" s="74"/>
    </row>
    <row r="180" spans="1:21" ht="15" outlineLevel="6">
      <c r="A180" s="72">
        <f t="shared" si="72"/>
        <v>166</v>
      </c>
      <c r="B180" s="25" t="s">
        <v>342</v>
      </c>
      <c r="C180" s="24" t="s">
        <v>564</v>
      </c>
      <c r="D180" s="24" t="s">
        <v>343</v>
      </c>
      <c r="E180" s="25" t="s">
        <v>29</v>
      </c>
      <c r="F180" s="24"/>
      <c r="G180" s="25" t="s">
        <v>158</v>
      </c>
      <c r="H180" s="26">
        <f>SUM(K180:N180)</f>
        <v>16137300</v>
      </c>
      <c r="I180" s="30">
        <v>16137300</v>
      </c>
      <c r="J180" s="30">
        <v>16137300</v>
      </c>
      <c r="K180" s="22"/>
      <c r="L180" s="22"/>
      <c r="M180" s="8"/>
      <c r="N180" s="31">
        <v>16137300</v>
      </c>
      <c r="O180" s="8">
        <v>16137300</v>
      </c>
      <c r="P180" s="8">
        <v>16137300</v>
      </c>
      <c r="Q180" s="71">
        <f t="shared" si="70"/>
        <v>48411900</v>
      </c>
      <c r="R180" s="73">
        <f t="shared" si="71"/>
        <v>0</v>
      </c>
      <c r="S180" s="74"/>
      <c r="T180" s="74"/>
      <c r="U180" s="74"/>
    </row>
    <row r="181" spans="1:21" ht="15" outlineLevel="6">
      <c r="A181" s="72">
        <f t="shared" si="72"/>
        <v>167</v>
      </c>
      <c r="B181" s="25" t="s">
        <v>102</v>
      </c>
      <c r="C181" s="24" t="s">
        <v>564</v>
      </c>
      <c r="D181" s="24" t="s">
        <v>343</v>
      </c>
      <c r="E181" s="25"/>
      <c r="F181" s="24" t="s">
        <v>103</v>
      </c>
      <c r="G181" s="25"/>
      <c r="H181" s="26">
        <f>H180</f>
        <v>16137300</v>
      </c>
      <c r="I181" s="26">
        <f t="shared" ref="I181:J181" si="88">I180</f>
        <v>16137300</v>
      </c>
      <c r="J181" s="26">
        <f t="shared" si="88"/>
        <v>16137300</v>
      </c>
      <c r="K181" s="22"/>
      <c r="L181" s="22"/>
      <c r="M181" s="8"/>
      <c r="N181" s="31"/>
      <c r="Q181" s="71">
        <f t="shared" si="70"/>
        <v>48411900</v>
      </c>
      <c r="R181" s="73">
        <f t="shared" si="71"/>
        <v>0</v>
      </c>
      <c r="S181" s="74"/>
      <c r="T181" s="74"/>
      <c r="U181" s="74"/>
    </row>
    <row r="182" spans="1:21" ht="15" outlineLevel="6">
      <c r="A182" s="72">
        <f t="shared" si="72"/>
        <v>168</v>
      </c>
      <c r="B182" s="25" t="s">
        <v>108</v>
      </c>
      <c r="C182" s="24" t="s">
        <v>564</v>
      </c>
      <c r="D182" s="24" t="s">
        <v>343</v>
      </c>
      <c r="E182" s="25"/>
      <c r="F182" s="24" t="s">
        <v>109</v>
      </c>
      <c r="G182" s="25"/>
      <c r="H182" s="26">
        <f>H180</f>
        <v>16137300</v>
      </c>
      <c r="I182" s="26">
        <f t="shared" ref="I182:J182" si="89">I180</f>
        <v>16137300</v>
      </c>
      <c r="J182" s="26">
        <f t="shared" si="89"/>
        <v>16137300</v>
      </c>
      <c r="K182" s="22"/>
      <c r="L182" s="22"/>
      <c r="M182" s="8"/>
      <c r="N182" s="31"/>
      <c r="Q182" s="71">
        <f t="shared" si="70"/>
        <v>48411900</v>
      </c>
      <c r="R182" s="73">
        <f t="shared" si="71"/>
        <v>0</v>
      </c>
      <c r="S182" s="74"/>
      <c r="T182" s="74"/>
      <c r="U182" s="74"/>
    </row>
    <row r="183" spans="1:21" ht="135" outlineLevel="7">
      <c r="A183" s="72">
        <f t="shared" si="72"/>
        <v>169</v>
      </c>
      <c r="B183" s="35" t="s">
        <v>581</v>
      </c>
      <c r="C183" s="24" t="s">
        <v>582</v>
      </c>
      <c r="D183" s="24" t="s">
        <v>156</v>
      </c>
      <c r="E183" s="25" t="s">
        <v>29</v>
      </c>
      <c r="F183" s="24"/>
      <c r="G183" s="25" t="s">
        <v>578</v>
      </c>
      <c r="H183" s="26">
        <f>H184</f>
        <v>5486000</v>
      </c>
      <c r="I183" s="78">
        <f>I184</f>
        <v>5486000</v>
      </c>
      <c r="J183" s="27">
        <f>J184</f>
        <v>5486000</v>
      </c>
      <c r="K183" s="22"/>
      <c r="L183" s="22"/>
      <c r="M183" s="8"/>
      <c r="N183" s="28"/>
      <c r="Q183" s="71">
        <f t="shared" si="70"/>
        <v>16458000</v>
      </c>
      <c r="R183" s="73">
        <f t="shared" si="71"/>
        <v>0</v>
      </c>
      <c r="S183" s="74"/>
      <c r="T183" s="74"/>
      <c r="U183" s="74"/>
    </row>
    <row r="184" spans="1:21" ht="330" outlineLevel="6">
      <c r="A184" s="72">
        <f t="shared" si="72"/>
        <v>170</v>
      </c>
      <c r="B184" s="33" t="s">
        <v>584</v>
      </c>
      <c r="C184" s="24" t="s">
        <v>585</v>
      </c>
      <c r="D184" s="24" t="s">
        <v>156</v>
      </c>
      <c r="E184" s="25" t="s">
        <v>29</v>
      </c>
      <c r="F184" s="24"/>
      <c r="G184" s="25" t="s">
        <v>578</v>
      </c>
      <c r="H184" s="26">
        <f>H186+H190</f>
        <v>5486000</v>
      </c>
      <c r="I184" s="26">
        <f>I186+I190</f>
        <v>5486000</v>
      </c>
      <c r="J184" s="26">
        <f>J186+J190</f>
        <v>5486000</v>
      </c>
      <c r="K184" s="22"/>
      <c r="L184" s="22"/>
      <c r="M184" s="8"/>
      <c r="N184" s="28"/>
      <c r="Q184" s="71">
        <f t="shared" si="70"/>
        <v>16458000</v>
      </c>
      <c r="R184" s="73">
        <f t="shared" si="71"/>
        <v>0</v>
      </c>
      <c r="S184" s="74"/>
      <c r="T184" s="74"/>
      <c r="U184" s="74"/>
    </row>
    <row r="185" spans="1:21" ht="90" outlineLevel="6">
      <c r="A185" s="72">
        <f t="shared" si="72"/>
        <v>171</v>
      </c>
      <c r="B185" s="33" t="s">
        <v>165</v>
      </c>
      <c r="C185" s="24" t="s">
        <v>585</v>
      </c>
      <c r="D185" s="24" t="s">
        <v>166</v>
      </c>
      <c r="E185" s="25" t="s">
        <v>29</v>
      </c>
      <c r="F185" s="24"/>
      <c r="G185" s="25" t="s">
        <v>578</v>
      </c>
      <c r="H185" s="26">
        <f>H186</f>
        <v>4482100</v>
      </c>
      <c r="I185" s="26">
        <f>I186</f>
        <v>4482100</v>
      </c>
      <c r="J185" s="26">
        <f>J186</f>
        <v>4482100</v>
      </c>
      <c r="K185" s="22"/>
      <c r="L185" s="22"/>
      <c r="M185" s="8"/>
      <c r="N185" s="28"/>
      <c r="Q185" s="71">
        <f t="shared" si="70"/>
        <v>13446300</v>
      </c>
      <c r="R185" s="73">
        <f t="shared" si="71"/>
        <v>0</v>
      </c>
      <c r="S185" s="74"/>
      <c r="T185" s="74"/>
      <c r="U185" s="74"/>
    </row>
    <row r="186" spans="1:21" ht="30" outlineLevel="7">
      <c r="A186" s="72">
        <f t="shared" si="72"/>
        <v>172</v>
      </c>
      <c r="B186" s="25" t="s">
        <v>167</v>
      </c>
      <c r="C186" s="24" t="s">
        <v>585</v>
      </c>
      <c r="D186" s="24" t="s">
        <v>168</v>
      </c>
      <c r="E186" s="25" t="s">
        <v>29</v>
      </c>
      <c r="F186" s="24"/>
      <c r="G186" s="25" t="s">
        <v>578</v>
      </c>
      <c r="H186" s="26">
        <f>SUM(K186:N186)</f>
        <v>4482100</v>
      </c>
      <c r="I186" s="29">
        <v>4482100</v>
      </c>
      <c r="J186" s="30">
        <v>4482100</v>
      </c>
      <c r="K186" s="22"/>
      <c r="L186" s="22"/>
      <c r="M186" s="8"/>
      <c r="N186" s="31">
        <v>4482100</v>
      </c>
      <c r="Q186" s="71">
        <f t="shared" si="70"/>
        <v>13446300</v>
      </c>
      <c r="R186" s="73">
        <f t="shared" si="71"/>
        <v>0</v>
      </c>
      <c r="S186" s="74"/>
      <c r="T186" s="74"/>
      <c r="U186" s="74"/>
    </row>
    <row r="187" spans="1:21" ht="15" outlineLevel="7">
      <c r="A187" s="72">
        <f t="shared" si="72"/>
        <v>173</v>
      </c>
      <c r="B187" s="25" t="s">
        <v>102</v>
      </c>
      <c r="C187" s="24" t="s">
        <v>585</v>
      </c>
      <c r="D187" s="24" t="s">
        <v>168</v>
      </c>
      <c r="E187" s="25"/>
      <c r="F187" s="24" t="s">
        <v>103</v>
      </c>
      <c r="G187" s="25"/>
      <c r="H187" s="26">
        <f>H186</f>
        <v>4482100</v>
      </c>
      <c r="I187" s="26">
        <f t="shared" ref="I187:J187" si="90">I186</f>
        <v>4482100</v>
      </c>
      <c r="J187" s="26">
        <f t="shared" si="90"/>
        <v>4482100</v>
      </c>
      <c r="K187" s="22"/>
      <c r="L187" s="22"/>
      <c r="M187" s="8"/>
      <c r="N187" s="31"/>
      <c r="Q187" s="71">
        <f t="shared" si="70"/>
        <v>13446300</v>
      </c>
      <c r="R187" s="73">
        <f t="shared" si="71"/>
        <v>0</v>
      </c>
      <c r="S187" s="74"/>
      <c r="T187" s="74"/>
      <c r="U187" s="74"/>
    </row>
    <row r="188" spans="1:21" ht="30" outlineLevel="7">
      <c r="A188" s="72">
        <f t="shared" si="72"/>
        <v>174</v>
      </c>
      <c r="B188" s="25" t="s">
        <v>116</v>
      </c>
      <c r="C188" s="24" t="s">
        <v>585</v>
      </c>
      <c r="D188" s="24" t="s">
        <v>168</v>
      </c>
      <c r="E188" s="25"/>
      <c r="F188" s="24" t="s">
        <v>117</v>
      </c>
      <c r="G188" s="25"/>
      <c r="H188" s="26">
        <f>H186</f>
        <v>4482100</v>
      </c>
      <c r="I188" s="26">
        <f t="shared" ref="I188:J188" si="91">I186</f>
        <v>4482100</v>
      </c>
      <c r="J188" s="26">
        <f t="shared" si="91"/>
        <v>4482100</v>
      </c>
      <c r="K188" s="22"/>
      <c r="L188" s="22"/>
      <c r="M188" s="8"/>
      <c r="N188" s="31"/>
      <c r="Q188" s="71">
        <f t="shared" si="70"/>
        <v>13446300</v>
      </c>
      <c r="R188" s="73">
        <f t="shared" si="71"/>
        <v>0</v>
      </c>
      <c r="S188" s="74"/>
      <c r="T188" s="74"/>
      <c r="U188" s="74"/>
    </row>
    <row r="189" spans="1:21" ht="45" outlineLevel="4">
      <c r="A189" s="72">
        <f t="shared" si="72"/>
        <v>175</v>
      </c>
      <c r="B189" s="25" t="s">
        <v>172</v>
      </c>
      <c r="C189" s="24" t="s">
        <v>585</v>
      </c>
      <c r="D189" s="24" t="s">
        <v>173</v>
      </c>
      <c r="E189" s="25" t="s">
        <v>29</v>
      </c>
      <c r="F189" s="24"/>
      <c r="G189" s="25" t="s">
        <v>578</v>
      </c>
      <c r="H189" s="26">
        <f>H190</f>
        <v>1003900</v>
      </c>
      <c r="I189" s="26">
        <f>I190</f>
        <v>1003900</v>
      </c>
      <c r="J189" s="26">
        <f>J190</f>
        <v>1003900</v>
      </c>
      <c r="K189" s="22"/>
      <c r="L189" s="22"/>
      <c r="M189" s="8"/>
      <c r="N189" s="31"/>
      <c r="Q189" s="71">
        <f t="shared" si="70"/>
        <v>3011700</v>
      </c>
      <c r="R189" s="73">
        <f t="shared" si="71"/>
        <v>0</v>
      </c>
      <c r="S189" s="74"/>
      <c r="T189" s="74"/>
      <c r="U189" s="74"/>
    </row>
    <row r="190" spans="1:21" ht="45" outlineLevel="5">
      <c r="A190" s="72">
        <f t="shared" si="72"/>
        <v>176</v>
      </c>
      <c r="B190" s="25" t="s">
        <v>174</v>
      </c>
      <c r="C190" s="24" t="s">
        <v>585</v>
      </c>
      <c r="D190" s="24" t="s">
        <v>175</v>
      </c>
      <c r="E190" s="25" t="s">
        <v>29</v>
      </c>
      <c r="F190" s="24"/>
      <c r="G190" s="25" t="s">
        <v>578</v>
      </c>
      <c r="H190" s="26">
        <f>SUM(K190:N190)</f>
        <v>1003900</v>
      </c>
      <c r="I190" s="30">
        <v>1003900</v>
      </c>
      <c r="J190" s="30">
        <v>1003900</v>
      </c>
      <c r="K190" s="22"/>
      <c r="L190" s="22"/>
      <c r="M190" s="8"/>
      <c r="N190" s="31">
        <v>1003900</v>
      </c>
      <c r="O190" s="8">
        <v>5486000</v>
      </c>
      <c r="P190" s="8">
        <v>5486000</v>
      </c>
      <c r="Q190" s="71">
        <f t="shared" si="70"/>
        <v>3011700</v>
      </c>
      <c r="R190" s="73">
        <f t="shared" si="71"/>
        <v>0</v>
      </c>
      <c r="S190" s="74"/>
      <c r="T190" s="74"/>
      <c r="U190" s="74"/>
    </row>
    <row r="191" spans="1:21" ht="15" outlineLevel="5">
      <c r="A191" s="72">
        <f t="shared" si="72"/>
        <v>177</v>
      </c>
      <c r="B191" s="25" t="s">
        <v>102</v>
      </c>
      <c r="C191" s="24" t="s">
        <v>585</v>
      </c>
      <c r="D191" s="24" t="s">
        <v>175</v>
      </c>
      <c r="E191" s="25"/>
      <c r="F191" s="24" t="s">
        <v>103</v>
      </c>
      <c r="G191" s="25"/>
      <c r="H191" s="26">
        <f>H190</f>
        <v>1003900</v>
      </c>
      <c r="I191" s="26">
        <f t="shared" ref="I191:J191" si="92">I190</f>
        <v>1003900</v>
      </c>
      <c r="J191" s="26">
        <f t="shared" si="92"/>
        <v>1003900</v>
      </c>
      <c r="K191" s="22"/>
      <c r="L191" s="22"/>
      <c r="M191" s="8"/>
      <c r="N191" s="31"/>
      <c r="Q191" s="71">
        <f t="shared" si="70"/>
        <v>3011700</v>
      </c>
      <c r="R191" s="73">
        <f t="shared" si="71"/>
        <v>0</v>
      </c>
      <c r="S191" s="74"/>
      <c r="T191" s="74"/>
      <c r="U191" s="74"/>
    </row>
    <row r="192" spans="1:21" ht="30" outlineLevel="5">
      <c r="A192" s="72">
        <f t="shared" si="72"/>
        <v>178</v>
      </c>
      <c r="B192" s="25" t="s">
        <v>116</v>
      </c>
      <c r="C192" s="24" t="s">
        <v>585</v>
      </c>
      <c r="D192" s="24" t="s">
        <v>175</v>
      </c>
      <c r="E192" s="25"/>
      <c r="F192" s="24" t="s">
        <v>117</v>
      </c>
      <c r="G192" s="25"/>
      <c r="H192" s="26">
        <f>H190</f>
        <v>1003900</v>
      </c>
      <c r="I192" s="26">
        <f t="shared" ref="I192:J192" si="93">I190</f>
        <v>1003900</v>
      </c>
      <c r="J192" s="26">
        <f t="shared" si="93"/>
        <v>1003900</v>
      </c>
      <c r="K192" s="22"/>
      <c r="L192" s="22"/>
      <c r="M192" s="8"/>
      <c r="N192" s="31"/>
      <c r="Q192" s="71">
        <f t="shared" si="70"/>
        <v>3011700</v>
      </c>
      <c r="R192" s="73">
        <f t="shared" si="71"/>
        <v>0</v>
      </c>
      <c r="S192" s="74"/>
      <c r="T192" s="74"/>
      <c r="U192" s="74"/>
    </row>
    <row r="193" spans="1:21" ht="60" outlineLevel="6">
      <c r="A193" s="72">
        <f t="shared" si="72"/>
        <v>179</v>
      </c>
      <c r="B193" s="25" t="s">
        <v>841</v>
      </c>
      <c r="C193" s="24" t="s">
        <v>842</v>
      </c>
      <c r="D193" s="24" t="s">
        <v>156</v>
      </c>
      <c r="E193" s="25" t="s">
        <v>257</v>
      </c>
      <c r="F193" s="24"/>
      <c r="G193" s="25" t="s">
        <v>158</v>
      </c>
      <c r="H193" s="26" t="e">
        <f>#REF!+H194+H208</f>
        <v>#REF!</v>
      </c>
      <c r="I193" s="26">
        <f>I194+I208</f>
        <v>34947100</v>
      </c>
      <c r="J193" s="26">
        <f>J194+J208</f>
        <v>34947100</v>
      </c>
      <c r="K193" s="22">
        <f t="shared" ref="K193:P193" si="94">SUM(K194:K213)</f>
        <v>6422000</v>
      </c>
      <c r="L193" s="22">
        <f t="shared" si="94"/>
        <v>0</v>
      </c>
      <c r="M193" s="22">
        <f t="shared" si="94"/>
        <v>0</v>
      </c>
      <c r="N193" s="22">
        <f t="shared" si="94"/>
        <v>28936100</v>
      </c>
      <c r="O193" s="22">
        <f t="shared" si="94"/>
        <v>28936100</v>
      </c>
      <c r="P193" s="22">
        <f t="shared" si="94"/>
        <v>28936100</v>
      </c>
      <c r="Q193" s="71" t="e">
        <f t="shared" si="70"/>
        <v>#REF!</v>
      </c>
      <c r="R193" s="22">
        <f>SUM(R194:R213)</f>
        <v>0</v>
      </c>
      <c r="S193" s="22">
        <f>SUM(S194:S213)</f>
        <v>0</v>
      </c>
      <c r="T193" s="22">
        <f>SUM(T194:T213)</f>
        <v>0</v>
      </c>
      <c r="U193" s="22">
        <f>SUM(U194:U213)</f>
        <v>0</v>
      </c>
    </row>
    <row r="194" spans="1:21" ht="90" outlineLevel="4">
      <c r="A194" s="72">
        <f t="shared" si="72"/>
        <v>180</v>
      </c>
      <c r="B194" s="25" t="s">
        <v>862</v>
      </c>
      <c r="C194" s="24" t="s">
        <v>863</v>
      </c>
      <c r="D194" s="24" t="s">
        <v>156</v>
      </c>
      <c r="E194" s="25" t="s">
        <v>257</v>
      </c>
      <c r="F194" s="24"/>
      <c r="G194" s="25" t="s">
        <v>257</v>
      </c>
      <c r="H194" s="26">
        <f>H195</f>
        <v>6422000</v>
      </c>
      <c r="I194" s="27">
        <f>I195</f>
        <v>6011000</v>
      </c>
      <c r="J194" s="27">
        <f>J195</f>
        <v>6011000</v>
      </c>
      <c r="K194" s="22"/>
      <c r="L194" s="22"/>
      <c r="M194" s="8"/>
      <c r="N194" s="28"/>
      <c r="Q194" s="71">
        <f t="shared" si="70"/>
        <v>18444000</v>
      </c>
      <c r="R194" s="73">
        <f t="shared" si="71"/>
        <v>0</v>
      </c>
      <c r="S194" s="74"/>
      <c r="T194" s="74"/>
      <c r="U194" s="74"/>
    </row>
    <row r="195" spans="1:21" ht="120" outlineLevel="5">
      <c r="A195" s="72">
        <f t="shared" si="72"/>
        <v>181</v>
      </c>
      <c r="B195" s="33" t="s">
        <v>865</v>
      </c>
      <c r="C195" s="24" t="s">
        <v>866</v>
      </c>
      <c r="D195" s="24" t="s">
        <v>156</v>
      </c>
      <c r="E195" s="25" t="s">
        <v>257</v>
      </c>
      <c r="F195" s="24"/>
      <c r="G195" s="25" t="s">
        <v>257</v>
      </c>
      <c r="H195" s="26">
        <f>H197+H201+H205</f>
        <v>6422000</v>
      </c>
      <c r="I195" s="26">
        <f>I197+I201+I205</f>
        <v>6011000</v>
      </c>
      <c r="J195" s="26">
        <f>J197+J201+J205</f>
        <v>6011000</v>
      </c>
      <c r="K195" s="22"/>
      <c r="L195" s="22"/>
      <c r="M195" s="8"/>
      <c r="N195" s="28"/>
      <c r="Q195" s="71">
        <f t="shared" si="70"/>
        <v>18444000</v>
      </c>
      <c r="R195" s="73">
        <f t="shared" si="71"/>
        <v>0</v>
      </c>
      <c r="S195" s="74"/>
      <c r="T195" s="74"/>
      <c r="U195" s="74"/>
    </row>
    <row r="196" spans="1:21" ht="90" outlineLevel="6">
      <c r="A196" s="72">
        <f t="shared" si="72"/>
        <v>182</v>
      </c>
      <c r="B196" s="33" t="s">
        <v>165</v>
      </c>
      <c r="C196" s="24" t="s">
        <v>866</v>
      </c>
      <c r="D196" s="24" t="s">
        <v>166</v>
      </c>
      <c r="E196" s="25" t="s">
        <v>257</v>
      </c>
      <c r="F196" s="24"/>
      <c r="G196" s="25" t="s">
        <v>257</v>
      </c>
      <c r="H196" s="26">
        <f>H197</f>
        <v>5039000</v>
      </c>
      <c r="I196" s="26">
        <f>I197</f>
        <v>5039000</v>
      </c>
      <c r="J196" s="26">
        <f>J197</f>
        <v>5039000</v>
      </c>
      <c r="K196" s="22"/>
      <c r="L196" s="22"/>
      <c r="M196" s="8"/>
      <c r="N196" s="28"/>
      <c r="Q196" s="71">
        <f t="shared" si="70"/>
        <v>15117000</v>
      </c>
      <c r="R196" s="73">
        <f t="shared" si="71"/>
        <v>0</v>
      </c>
      <c r="S196" s="74"/>
      <c r="T196" s="74"/>
      <c r="U196" s="74"/>
    </row>
    <row r="197" spans="1:21" ht="30" outlineLevel="6">
      <c r="A197" s="72">
        <f t="shared" si="72"/>
        <v>183</v>
      </c>
      <c r="B197" s="25" t="s">
        <v>202</v>
      </c>
      <c r="C197" s="24" t="s">
        <v>866</v>
      </c>
      <c r="D197" s="24" t="s">
        <v>203</v>
      </c>
      <c r="E197" s="25" t="s">
        <v>257</v>
      </c>
      <c r="F197" s="24"/>
      <c r="G197" s="25" t="s">
        <v>257</v>
      </c>
      <c r="H197" s="26">
        <f>SUM(K197:N197)</f>
        <v>5039000</v>
      </c>
      <c r="I197" s="30">
        <v>5039000</v>
      </c>
      <c r="J197" s="30">
        <v>5039000</v>
      </c>
      <c r="K197" s="22">
        <v>5039000</v>
      </c>
      <c r="L197" s="22"/>
      <c r="M197" s="8"/>
      <c r="N197" s="31"/>
      <c r="Q197" s="71">
        <f t="shared" si="70"/>
        <v>15117000</v>
      </c>
      <c r="R197" s="73">
        <f t="shared" si="71"/>
        <v>0</v>
      </c>
      <c r="S197" s="74"/>
      <c r="T197" s="74"/>
      <c r="U197" s="74"/>
    </row>
    <row r="198" spans="1:21" ht="30" outlineLevel="6">
      <c r="A198" s="72">
        <f t="shared" si="72"/>
        <v>184</v>
      </c>
      <c r="B198" s="25" t="s">
        <v>58</v>
      </c>
      <c r="C198" s="24" t="s">
        <v>866</v>
      </c>
      <c r="D198" s="24" t="s">
        <v>203</v>
      </c>
      <c r="E198" s="25"/>
      <c r="F198" s="24" t="s">
        <v>59</v>
      </c>
      <c r="G198" s="25"/>
      <c r="H198" s="26">
        <f>H197</f>
        <v>5039000</v>
      </c>
      <c r="I198" s="26">
        <f t="shared" ref="I198:J198" si="95">I197</f>
        <v>5039000</v>
      </c>
      <c r="J198" s="26">
        <f t="shared" si="95"/>
        <v>5039000</v>
      </c>
      <c r="K198" s="22"/>
      <c r="L198" s="22"/>
      <c r="M198" s="8"/>
      <c r="N198" s="31"/>
      <c r="Q198" s="71">
        <f t="shared" si="70"/>
        <v>15117000</v>
      </c>
      <c r="R198" s="73">
        <f t="shared" si="71"/>
        <v>0</v>
      </c>
      <c r="S198" s="74"/>
      <c r="T198" s="74"/>
      <c r="U198" s="74"/>
    </row>
    <row r="199" spans="1:21" ht="30" outlineLevel="6">
      <c r="A199" s="72">
        <f t="shared" si="72"/>
        <v>185</v>
      </c>
      <c r="B199" s="25" t="s">
        <v>67</v>
      </c>
      <c r="C199" s="24" t="s">
        <v>866</v>
      </c>
      <c r="D199" s="24" t="s">
        <v>203</v>
      </c>
      <c r="E199" s="25"/>
      <c r="F199" s="24" t="s">
        <v>68</v>
      </c>
      <c r="G199" s="25"/>
      <c r="H199" s="26">
        <f>H197</f>
        <v>5039000</v>
      </c>
      <c r="I199" s="26">
        <f t="shared" ref="I199:J199" si="96">I197</f>
        <v>5039000</v>
      </c>
      <c r="J199" s="26">
        <f t="shared" si="96"/>
        <v>5039000</v>
      </c>
      <c r="K199" s="22"/>
      <c r="L199" s="22"/>
      <c r="M199" s="8"/>
      <c r="N199" s="31"/>
      <c r="Q199" s="71">
        <f t="shared" si="70"/>
        <v>15117000</v>
      </c>
      <c r="R199" s="73">
        <f t="shared" si="71"/>
        <v>0</v>
      </c>
      <c r="S199" s="74"/>
      <c r="T199" s="74"/>
      <c r="U199" s="74"/>
    </row>
    <row r="200" spans="1:21" ht="45" outlineLevel="7">
      <c r="A200" s="72">
        <f t="shared" si="72"/>
        <v>186</v>
      </c>
      <c r="B200" s="25" t="s">
        <v>172</v>
      </c>
      <c r="C200" s="24" t="s">
        <v>866</v>
      </c>
      <c r="D200" s="24" t="s">
        <v>173</v>
      </c>
      <c r="E200" s="25" t="s">
        <v>257</v>
      </c>
      <c r="F200" s="24"/>
      <c r="G200" s="25" t="s">
        <v>257</v>
      </c>
      <c r="H200" s="26">
        <f>H201</f>
        <v>860000</v>
      </c>
      <c r="I200" s="75">
        <f>I201</f>
        <v>860000</v>
      </c>
      <c r="J200" s="26">
        <f>J201</f>
        <v>860000</v>
      </c>
      <c r="K200" s="22"/>
      <c r="L200" s="22"/>
      <c r="M200" s="8"/>
      <c r="N200" s="31"/>
      <c r="Q200" s="71">
        <f t="shared" si="70"/>
        <v>2580000</v>
      </c>
      <c r="R200" s="73">
        <f t="shared" si="71"/>
        <v>0</v>
      </c>
      <c r="S200" s="74"/>
      <c r="T200" s="74"/>
      <c r="U200" s="74"/>
    </row>
    <row r="201" spans="1:21" ht="45" outlineLevel="6">
      <c r="A201" s="72">
        <f t="shared" si="72"/>
        <v>187</v>
      </c>
      <c r="B201" s="25" t="s">
        <v>174</v>
      </c>
      <c r="C201" s="24" t="s">
        <v>866</v>
      </c>
      <c r="D201" s="24" t="s">
        <v>175</v>
      </c>
      <c r="E201" s="25" t="s">
        <v>257</v>
      </c>
      <c r="F201" s="24"/>
      <c r="G201" s="25" t="s">
        <v>257</v>
      </c>
      <c r="H201" s="26">
        <f>SUM(K201:N201)</f>
        <v>860000</v>
      </c>
      <c r="I201" s="30">
        <v>860000</v>
      </c>
      <c r="J201" s="30">
        <v>860000</v>
      </c>
      <c r="K201" s="22">
        <v>860000</v>
      </c>
      <c r="L201" s="22"/>
      <c r="M201" s="8"/>
      <c r="N201" s="31"/>
      <c r="Q201" s="71">
        <f t="shared" si="70"/>
        <v>2580000</v>
      </c>
      <c r="R201" s="73">
        <f t="shared" si="71"/>
        <v>0</v>
      </c>
      <c r="S201" s="74"/>
      <c r="T201" s="74"/>
      <c r="U201" s="74"/>
    </row>
    <row r="202" spans="1:21" ht="30" outlineLevel="6">
      <c r="A202" s="72">
        <f t="shared" si="72"/>
        <v>188</v>
      </c>
      <c r="B202" s="25" t="s">
        <v>58</v>
      </c>
      <c r="C202" s="24" t="s">
        <v>866</v>
      </c>
      <c r="D202" s="24" t="s">
        <v>175</v>
      </c>
      <c r="E202" s="25"/>
      <c r="F202" s="24" t="s">
        <v>59</v>
      </c>
      <c r="G202" s="25"/>
      <c r="H202" s="26">
        <f>H201</f>
        <v>860000</v>
      </c>
      <c r="I202" s="26">
        <f t="shared" ref="I202:J202" si="97">I201</f>
        <v>860000</v>
      </c>
      <c r="J202" s="26">
        <f t="shared" si="97"/>
        <v>860000</v>
      </c>
      <c r="K202" s="22"/>
      <c r="L202" s="22"/>
      <c r="M202" s="8"/>
      <c r="N202" s="31"/>
      <c r="Q202" s="71">
        <f t="shared" si="70"/>
        <v>2580000</v>
      </c>
      <c r="R202" s="73">
        <f t="shared" si="71"/>
        <v>0</v>
      </c>
      <c r="S202" s="74"/>
      <c r="T202" s="74"/>
      <c r="U202" s="74"/>
    </row>
    <row r="203" spans="1:21" ht="30" outlineLevel="6">
      <c r="A203" s="72">
        <f t="shared" si="72"/>
        <v>189</v>
      </c>
      <c r="B203" s="25" t="s">
        <v>67</v>
      </c>
      <c r="C203" s="24" t="s">
        <v>866</v>
      </c>
      <c r="D203" s="24" t="s">
        <v>175</v>
      </c>
      <c r="E203" s="25"/>
      <c r="F203" s="24" t="s">
        <v>68</v>
      </c>
      <c r="G203" s="25"/>
      <c r="H203" s="26">
        <f>H201</f>
        <v>860000</v>
      </c>
      <c r="I203" s="26">
        <f t="shared" ref="I203:J203" si="98">I201</f>
        <v>860000</v>
      </c>
      <c r="J203" s="26">
        <f t="shared" si="98"/>
        <v>860000</v>
      </c>
      <c r="K203" s="22"/>
      <c r="L203" s="22"/>
      <c r="M203" s="8"/>
      <c r="N203" s="31"/>
      <c r="Q203" s="71">
        <f t="shared" si="70"/>
        <v>2580000</v>
      </c>
      <c r="R203" s="73">
        <f t="shared" si="71"/>
        <v>0</v>
      </c>
      <c r="S203" s="74"/>
      <c r="T203" s="74"/>
      <c r="U203" s="74"/>
    </row>
    <row r="204" spans="1:21" ht="15" outlineLevel="6">
      <c r="A204" s="72">
        <f t="shared" si="72"/>
        <v>190</v>
      </c>
      <c r="B204" s="25" t="s">
        <v>180</v>
      </c>
      <c r="C204" s="24" t="s">
        <v>866</v>
      </c>
      <c r="D204" s="24" t="s">
        <v>181</v>
      </c>
      <c r="E204" s="25" t="s">
        <v>257</v>
      </c>
      <c r="F204" s="24"/>
      <c r="G204" s="25" t="s">
        <v>257</v>
      </c>
      <c r="H204" s="26">
        <f>H205</f>
        <v>523000</v>
      </c>
      <c r="I204" s="26">
        <f>I205</f>
        <v>112000</v>
      </c>
      <c r="J204" s="26">
        <f>J205</f>
        <v>112000</v>
      </c>
      <c r="K204" s="22"/>
      <c r="L204" s="22"/>
      <c r="M204" s="8"/>
      <c r="N204" s="31"/>
      <c r="Q204" s="71">
        <f t="shared" si="70"/>
        <v>747000</v>
      </c>
      <c r="R204" s="73">
        <f t="shared" si="71"/>
        <v>0</v>
      </c>
      <c r="S204" s="74"/>
      <c r="T204" s="74"/>
      <c r="U204" s="74"/>
    </row>
    <row r="205" spans="1:21" ht="15" outlineLevel="7">
      <c r="A205" s="72">
        <f t="shared" si="72"/>
        <v>191</v>
      </c>
      <c r="B205" s="25" t="s">
        <v>182</v>
      </c>
      <c r="C205" s="24" t="s">
        <v>866</v>
      </c>
      <c r="D205" s="24" t="s">
        <v>183</v>
      </c>
      <c r="E205" s="25" t="s">
        <v>257</v>
      </c>
      <c r="F205" s="24"/>
      <c r="G205" s="25" t="s">
        <v>257</v>
      </c>
      <c r="H205" s="26">
        <f>SUM(K205:N205)</f>
        <v>523000</v>
      </c>
      <c r="I205" s="29">
        <v>112000</v>
      </c>
      <c r="J205" s="30">
        <v>112000</v>
      </c>
      <c r="K205" s="22">
        <v>523000</v>
      </c>
      <c r="L205" s="22"/>
      <c r="M205" s="8"/>
      <c r="N205" s="31"/>
      <c r="Q205" s="71">
        <f t="shared" si="70"/>
        <v>747000</v>
      </c>
      <c r="R205" s="73">
        <f t="shared" si="71"/>
        <v>0</v>
      </c>
      <c r="S205" s="74"/>
      <c r="T205" s="74"/>
      <c r="U205" s="74"/>
    </row>
    <row r="206" spans="1:21" ht="30" outlineLevel="7">
      <c r="A206" s="72">
        <f t="shared" si="72"/>
        <v>192</v>
      </c>
      <c r="B206" s="25" t="s">
        <v>58</v>
      </c>
      <c r="C206" s="24" t="s">
        <v>866</v>
      </c>
      <c r="D206" s="24" t="s">
        <v>183</v>
      </c>
      <c r="E206" s="25"/>
      <c r="F206" s="24" t="s">
        <v>59</v>
      </c>
      <c r="G206" s="25"/>
      <c r="H206" s="26">
        <f>H205</f>
        <v>523000</v>
      </c>
      <c r="I206" s="26">
        <f t="shared" ref="I206:J206" si="99">I205</f>
        <v>112000</v>
      </c>
      <c r="J206" s="26">
        <f t="shared" si="99"/>
        <v>112000</v>
      </c>
      <c r="K206" s="22"/>
      <c r="L206" s="22"/>
      <c r="M206" s="8"/>
      <c r="N206" s="31"/>
      <c r="Q206" s="71">
        <f t="shared" si="70"/>
        <v>747000</v>
      </c>
      <c r="R206" s="73">
        <f t="shared" si="71"/>
        <v>0</v>
      </c>
      <c r="S206" s="74"/>
      <c r="T206" s="74"/>
      <c r="U206" s="74"/>
    </row>
    <row r="207" spans="1:21" ht="30" outlineLevel="7">
      <c r="A207" s="72">
        <f t="shared" si="72"/>
        <v>193</v>
      </c>
      <c r="B207" s="25" t="s">
        <v>67</v>
      </c>
      <c r="C207" s="24" t="s">
        <v>866</v>
      </c>
      <c r="D207" s="24" t="s">
        <v>183</v>
      </c>
      <c r="E207" s="25"/>
      <c r="F207" s="24" t="s">
        <v>68</v>
      </c>
      <c r="G207" s="25"/>
      <c r="H207" s="26">
        <f>H205</f>
        <v>523000</v>
      </c>
      <c r="I207" s="26">
        <f t="shared" ref="I207:J207" si="100">I205</f>
        <v>112000</v>
      </c>
      <c r="J207" s="26">
        <f t="shared" si="100"/>
        <v>112000</v>
      </c>
      <c r="K207" s="22"/>
      <c r="L207" s="22"/>
      <c r="M207" s="8"/>
      <c r="N207" s="31"/>
      <c r="Q207" s="71">
        <f t="shared" si="70"/>
        <v>747000</v>
      </c>
      <c r="R207" s="73">
        <f t="shared" si="71"/>
        <v>0</v>
      </c>
      <c r="S207" s="74"/>
      <c r="T207" s="74"/>
      <c r="U207" s="74"/>
    </row>
    <row r="208" spans="1:21" ht="75" outlineLevel="6">
      <c r="A208" s="72">
        <f t="shared" si="72"/>
        <v>194</v>
      </c>
      <c r="B208" s="25" t="s">
        <v>844</v>
      </c>
      <c r="C208" s="24" t="s">
        <v>845</v>
      </c>
      <c r="D208" s="24" t="s">
        <v>156</v>
      </c>
      <c r="E208" s="25" t="s">
        <v>257</v>
      </c>
      <c r="F208" s="24"/>
      <c r="G208" s="25" t="s">
        <v>158</v>
      </c>
      <c r="H208" s="26">
        <f>H209</f>
        <v>28936100</v>
      </c>
      <c r="I208" s="27">
        <f>I209</f>
        <v>28936100</v>
      </c>
      <c r="J208" s="27">
        <f>J209</f>
        <v>28936100</v>
      </c>
      <c r="K208" s="22"/>
      <c r="L208" s="22"/>
      <c r="M208" s="8"/>
      <c r="N208" s="28"/>
      <c r="Q208" s="71">
        <f t="shared" ref="Q208:Q276" si="101">H208+I208+J208</f>
        <v>86808300</v>
      </c>
      <c r="R208" s="73">
        <f t="shared" ref="R208:R276" si="102">SUM(S208:U208)</f>
        <v>0</v>
      </c>
      <c r="S208" s="74"/>
      <c r="T208" s="74"/>
      <c r="U208" s="74"/>
    </row>
    <row r="209" spans="1:21" ht="120" outlineLevel="6">
      <c r="A209" s="72">
        <f t="shared" ref="A209:A272" si="103">A208+1</f>
        <v>195</v>
      </c>
      <c r="B209" s="33" t="s">
        <v>847</v>
      </c>
      <c r="C209" s="24" t="s">
        <v>848</v>
      </c>
      <c r="D209" s="24" t="s">
        <v>156</v>
      </c>
      <c r="E209" s="25" t="s">
        <v>257</v>
      </c>
      <c r="F209" s="24"/>
      <c r="G209" s="25" t="s">
        <v>158</v>
      </c>
      <c r="H209" s="26">
        <f>H211</f>
        <v>28936100</v>
      </c>
      <c r="I209" s="27">
        <f>I211</f>
        <v>28936100</v>
      </c>
      <c r="J209" s="27">
        <f>J211</f>
        <v>28936100</v>
      </c>
      <c r="K209" s="22"/>
      <c r="L209" s="22"/>
      <c r="M209" s="8"/>
      <c r="N209" s="28"/>
      <c r="Q209" s="71">
        <f t="shared" si="101"/>
        <v>86808300</v>
      </c>
      <c r="R209" s="73">
        <f t="shared" si="102"/>
        <v>0</v>
      </c>
      <c r="S209" s="74"/>
      <c r="T209" s="74"/>
      <c r="U209" s="74"/>
    </row>
    <row r="210" spans="1:21" ht="15" outlineLevel="7">
      <c r="A210" s="72">
        <f t="shared" si="103"/>
        <v>196</v>
      </c>
      <c r="B210" s="33" t="s">
        <v>180</v>
      </c>
      <c r="C210" s="24" t="s">
        <v>848</v>
      </c>
      <c r="D210" s="24" t="s">
        <v>181</v>
      </c>
      <c r="E210" s="25" t="s">
        <v>257</v>
      </c>
      <c r="F210" s="24"/>
      <c r="G210" s="25" t="s">
        <v>158</v>
      </c>
      <c r="H210" s="26">
        <f>H211</f>
        <v>28936100</v>
      </c>
      <c r="I210" s="75">
        <f>I211</f>
        <v>28936100</v>
      </c>
      <c r="J210" s="26">
        <f>J211</f>
        <v>28936100</v>
      </c>
      <c r="K210" s="22"/>
      <c r="L210" s="22"/>
      <c r="M210" s="8"/>
      <c r="N210" s="28"/>
      <c r="Q210" s="71">
        <f t="shared" si="101"/>
        <v>86808300</v>
      </c>
      <c r="R210" s="73">
        <f t="shared" si="102"/>
        <v>0</v>
      </c>
      <c r="S210" s="74"/>
      <c r="T210" s="74"/>
      <c r="U210" s="74"/>
    </row>
    <row r="211" spans="1:21" ht="60" outlineLevel="6">
      <c r="A211" s="72">
        <f t="shared" si="103"/>
        <v>197</v>
      </c>
      <c r="B211" s="25" t="s">
        <v>269</v>
      </c>
      <c r="C211" s="24" t="s">
        <v>848</v>
      </c>
      <c r="D211" s="24" t="s">
        <v>270</v>
      </c>
      <c r="E211" s="25" t="s">
        <v>257</v>
      </c>
      <c r="F211" s="24"/>
      <c r="G211" s="25" t="s">
        <v>158</v>
      </c>
      <c r="H211" s="26">
        <f>SUM(K211:N211)</f>
        <v>28936100</v>
      </c>
      <c r="I211" s="30">
        <v>28936100</v>
      </c>
      <c r="J211" s="30">
        <v>28936100</v>
      </c>
      <c r="K211" s="22"/>
      <c r="L211" s="22"/>
      <c r="M211" s="8"/>
      <c r="N211" s="31">
        <v>28936100</v>
      </c>
      <c r="O211" s="8">
        <v>28936100</v>
      </c>
      <c r="P211" s="8">
        <v>28936100</v>
      </c>
      <c r="Q211" s="71">
        <f t="shared" si="101"/>
        <v>86808300</v>
      </c>
      <c r="R211" s="73">
        <f t="shared" si="102"/>
        <v>0</v>
      </c>
      <c r="S211" s="74"/>
      <c r="T211" s="74"/>
      <c r="U211" s="74"/>
    </row>
    <row r="212" spans="1:21" ht="30" outlineLevel="6">
      <c r="A212" s="72">
        <f t="shared" si="103"/>
        <v>198</v>
      </c>
      <c r="B212" s="25" t="s">
        <v>58</v>
      </c>
      <c r="C212" s="24" t="s">
        <v>848</v>
      </c>
      <c r="D212" s="24" t="s">
        <v>270</v>
      </c>
      <c r="E212" s="25"/>
      <c r="F212" s="24" t="s">
        <v>59</v>
      </c>
      <c r="G212" s="25"/>
      <c r="H212" s="26">
        <f>H211</f>
        <v>28936100</v>
      </c>
      <c r="I212" s="26">
        <f t="shared" ref="I212:J212" si="104">I211</f>
        <v>28936100</v>
      </c>
      <c r="J212" s="26">
        <f t="shared" si="104"/>
        <v>28936100</v>
      </c>
      <c r="K212" s="22"/>
      <c r="L212" s="22"/>
      <c r="M212" s="8"/>
      <c r="N212" s="31"/>
      <c r="Q212" s="71">
        <f t="shared" si="101"/>
        <v>86808300</v>
      </c>
      <c r="R212" s="73">
        <f t="shared" si="102"/>
        <v>0</v>
      </c>
      <c r="S212" s="74"/>
      <c r="T212" s="74"/>
      <c r="U212" s="74"/>
    </row>
    <row r="213" spans="1:21" ht="15" outlineLevel="6">
      <c r="A213" s="72">
        <f t="shared" si="103"/>
        <v>199</v>
      </c>
      <c r="B213" s="25" t="s">
        <v>63</v>
      </c>
      <c r="C213" s="24" t="s">
        <v>848</v>
      </c>
      <c r="D213" s="24" t="s">
        <v>270</v>
      </c>
      <c r="E213" s="25"/>
      <c r="F213" s="24" t="s">
        <v>64</v>
      </c>
      <c r="G213" s="25"/>
      <c r="H213" s="26">
        <f>H211</f>
        <v>28936100</v>
      </c>
      <c r="I213" s="26">
        <f t="shared" ref="I213:J213" si="105">I211</f>
        <v>28936100</v>
      </c>
      <c r="J213" s="26">
        <f t="shared" si="105"/>
        <v>28936100</v>
      </c>
      <c r="K213" s="22"/>
      <c r="L213" s="22"/>
      <c r="M213" s="8"/>
      <c r="N213" s="31"/>
      <c r="Q213" s="71">
        <f t="shared" si="101"/>
        <v>86808300</v>
      </c>
      <c r="R213" s="73">
        <f t="shared" si="102"/>
        <v>0</v>
      </c>
      <c r="S213" s="74"/>
      <c r="T213" s="74"/>
      <c r="U213" s="74"/>
    </row>
    <row r="214" spans="1:21" ht="45" outlineLevel="6">
      <c r="A214" s="72">
        <f t="shared" si="103"/>
        <v>200</v>
      </c>
      <c r="B214" s="25" t="s">
        <v>190</v>
      </c>
      <c r="C214" s="24" t="s">
        <v>191</v>
      </c>
      <c r="D214" s="24" t="s">
        <v>156</v>
      </c>
      <c r="E214" s="25" t="s">
        <v>157</v>
      </c>
      <c r="F214" s="24"/>
      <c r="G214" s="25" t="s">
        <v>41</v>
      </c>
      <c r="H214" s="26">
        <f>H215+H221</f>
        <v>1007000</v>
      </c>
      <c r="I214" s="26">
        <f t="shared" ref="I214:J214" si="106">I215+I221</f>
        <v>1007000</v>
      </c>
      <c r="J214" s="26">
        <f t="shared" si="106"/>
        <v>1007000</v>
      </c>
      <c r="K214" s="22">
        <f>SUM(K215:K226)</f>
        <v>1007000</v>
      </c>
      <c r="L214" s="22">
        <f t="shared" ref="L214:U214" si="107">SUM(L215:L226)</f>
        <v>0</v>
      </c>
      <c r="M214" s="22">
        <f t="shared" si="107"/>
        <v>0</v>
      </c>
      <c r="N214" s="22">
        <f t="shared" si="107"/>
        <v>0</v>
      </c>
      <c r="O214" s="22">
        <f t="shared" si="107"/>
        <v>0</v>
      </c>
      <c r="P214" s="22">
        <f t="shared" si="107"/>
        <v>0</v>
      </c>
      <c r="Q214" s="71">
        <f t="shared" si="101"/>
        <v>3021000</v>
      </c>
      <c r="R214" s="22">
        <f t="shared" si="107"/>
        <v>0</v>
      </c>
      <c r="S214" s="22">
        <f t="shared" si="107"/>
        <v>0</v>
      </c>
      <c r="T214" s="22">
        <f t="shared" si="107"/>
        <v>0</v>
      </c>
      <c r="U214" s="22">
        <f t="shared" si="107"/>
        <v>0</v>
      </c>
    </row>
    <row r="215" spans="1:21" ht="75" outlineLevel="6">
      <c r="A215" s="72">
        <f t="shared" si="103"/>
        <v>201</v>
      </c>
      <c r="B215" s="25" t="s">
        <v>248</v>
      </c>
      <c r="C215" s="24" t="s">
        <v>249</v>
      </c>
      <c r="D215" s="24" t="s">
        <v>156</v>
      </c>
      <c r="E215" s="25" t="s">
        <v>243</v>
      </c>
      <c r="F215" s="24"/>
      <c r="G215" s="25" t="s">
        <v>245</v>
      </c>
      <c r="H215" s="26">
        <f>H216</f>
        <v>1000000</v>
      </c>
      <c r="I215" s="27">
        <f>I216</f>
        <v>1000000</v>
      </c>
      <c r="J215" s="27">
        <f>J216</f>
        <v>1000000</v>
      </c>
      <c r="K215" s="22"/>
      <c r="L215" s="22"/>
      <c r="M215" s="8"/>
      <c r="N215" s="28"/>
      <c r="Q215" s="71">
        <f t="shared" si="101"/>
        <v>3000000</v>
      </c>
      <c r="R215" s="73">
        <f t="shared" si="102"/>
        <v>0</v>
      </c>
      <c r="S215" s="74"/>
      <c r="T215" s="74"/>
      <c r="U215" s="74"/>
    </row>
    <row r="216" spans="1:21" ht="105" outlineLevel="6">
      <c r="A216" s="72">
        <f t="shared" si="103"/>
        <v>202</v>
      </c>
      <c r="B216" s="33" t="s">
        <v>251</v>
      </c>
      <c r="C216" s="24" t="s">
        <v>252</v>
      </c>
      <c r="D216" s="24" t="s">
        <v>156</v>
      </c>
      <c r="E216" s="25" t="s">
        <v>243</v>
      </c>
      <c r="F216" s="24"/>
      <c r="G216" s="25" t="s">
        <v>245</v>
      </c>
      <c r="H216" s="26">
        <f>H218</f>
        <v>1000000</v>
      </c>
      <c r="I216" s="27">
        <f>I218</f>
        <v>1000000</v>
      </c>
      <c r="J216" s="27">
        <f>J218</f>
        <v>1000000</v>
      </c>
      <c r="K216" s="22"/>
      <c r="L216" s="22"/>
      <c r="M216" s="8"/>
      <c r="N216" s="28"/>
      <c r="Q216" s="71">
        <f t="shared" si="101"/>
        <v>3000000</v>
      </c>
      <c r="R216" s="73">
        <f t="shared" si="102"/>
        <v>0</v>
      </c>
      <c r="S216" s="74"/>
      <c r="T216" s="74"/>
      <c r="U216" s="74"/>
    </row>
    <row r="217" spans="1:21" ht="45" outlineLevel="7">
      <c r="A217" s="72">
        <f t="shared" si="103"/>
        <v>203</v>
      </c>
      <c r="B217" s="33" t="s">
        <v>172</v>
      </c>
      <c r="C217" s="24" t="s">
        <v>252</v>
      </c>
      <c r="D217" s="24" t="s">
        <v>173</v>
      </c>
      <c r="E217" s="25" t="s">
        <v>243</v>
      </c>
      <c r="F217" s="24"/>
      <c r="G217" s="25" t="s">
        <v>245</v>
      </c>
      <c r="H217" s="26">
        <f>H218</f>
        <v>1000000</v>
      </c>
      <c r="I217" s="75">
        <f>I218</f>
        <v>1000000</v>
      </c>
      <c r="J217" s="26">
        <f>J218</f>
        <v>1000000</v>
      </c>
      <c r="K217" s="22"/>
      <c r="L217" s="22"/>
      <c r="M217" s="8"/>
      <c r="N217" s="28"/>
      <c r="Q217" s="71">
        <f t="shared" si="101"/>
        <v>3000000</v>
      </c>
      <c r="R217" s="73">
        <f t="shared" si="102"/>
        <v>0</v>
      </c>
      <c r="S217" s="74"/>
      <c r="T217" s="74"/>
      <c r="U217" s="74"/>
    </row>
    <row r="218" spans="1:21" ht="45" outlineLevel="4">
      <c r="A218" s="72">
        <f t="shared" si="103"/>
        <v>204</v>
      </c>
      <c r="B218" s="25" t="s">
        <v>174</v>
      </c>
      <c r="C218" s="24" t="s">
        <v>252</v>
      </c>
      <c r="D218" s="24" t="s">
        <v>175</v>
      </c>
      <c r="E218" s="25" t="s">
        <v>243</v>
      </c>
      <c r="F218" s="24"/>
      <c r="G218" s="25" t="s">
        <v>245</v>
      </c>
      <c r="H218" s="26">
        <f>SUM(K218:N218)</f>
        <v>1000000</v>
      </c>
      <c r="I218" s="30">
        <v>1000000</v>
      </c>
      <c r="J218" s="30">
        <v>1000000</v>
      </c>
      <c r="K218" s="22">
        <v>1000000</v>
      </c>
      <c r="L218" s="22"/>
      <c r="M218" s="8"/>
      <c r="N218" s="31"/>
      <c r="Q218" s="71">
        <f t="shared" si="101"/>
        <v>3000000</v>
      </c>
      <c r="R218" s="73">
        <f t="shared" si="102"/>
        <v>0</v>
      </c>
      <c r="S218" s="74"/>
      <c r="T218" s="74"/>
      <c r="U218" s="74"/>
    </row>
    <row r="219" spans="1:21" ht="45" outlineLevel="4">
      <c r="A219" s="72">
        <f t="shared" si="103"/>
        <v>205</v>
      </c>
      <c r="B219" s="25" t="s">
        <v>34</v>
      </c>
      <c r="C219" s="24" t="s">
        <v>252</v>
      </c>
      <c r="D219" s="24" t="s">
        <v>175</v>
      </c>
      <c r="E219" s="25"/>
      <c r="F219" s="24" t="s">
        <v>35</v>
      </c>
      <c r="G219" s="25"/>
      <c r="H219" s="26">
        <f>H218</f>
        <v>1000000</v>
      </c>
      <c r="I219" s="26">
        <f t="shared" ref="I219:J219" si="108">I218</f>
        <v>1000000</v>
      </c>
      <c r="J219" s="26">
        <f t="shared" si="108"/>
        <v>1000000</v>
      </c>
      <c r="K219" s="22"/>
      <c r="L219" s="22"/>
      <c r="M219" s="8"/>
      <c r="N219" s="31"/>
      <c r="Q219" s="71">
        <f t="shared" si="101"/>
        <v>3000000</v>
      </c>
      <c r="R219" s="73">
        <f t="shared" si="102"/>
        <v>0</v>
      </c>
      <c r="S219" s="74"/>
      <c r="T219" s="74"/>
      <c r="U219" s="74"/>
    </row>
    <row r="220" spans="1:21" ht="45" outlineLevel="4">
      <c r="A220" s="72">
        <f t="shared" si="103"/>
        <v>206</v>
      </c>
      <c r="B220" s="25" t="s">
        <v>36</v>
      </c>
      <c r="C220" s="24" t="s">
        <v>252</v>
      </c>
      <c r="D220" s="24" t="s">
        <v>175</v>
      </c>
      <c r="E220" s="25"/>
      <c r="F220" s="24" t="s">
        <v>37</v>
      </c>
      <c r="G220" s="25"/>
      <c r="H220" s="26">
        <f>H218</f>
        <v>1000000</v>
      </c>
      <c r="I220" s="26">
        <f t="shared" ref="I220:J220" si="109">I218</f>
        <v>1000000</v>
      </c>
      <c r="J220" s="26">
        <f t="shared" si="109"/>
        <v>1000000</v>
      </c>
      <c r="K220" s="22"/>
      <c r="L220" s="22"/>
      <c r="M220" s="8"/>
      <c r="N220" s="31"/>
      <c r="Q220" s="71">
        <f t="shared" si="101"/>
        <v>3000000</v>
      </c>
      <c r="R220" s="73">
        <f t="shared" si="102"/>
        <v>0</v>
      </c>
      <c r="S220" s="74"/>
      <c r="T220" s="74"/>
      <c r="U220" s="74"/>
    </row>
    <row r="221" spans="1:21" ht="105" outlineLevel="5">
      <c r="A221" s="72">
        <f t="shared" si="103"/>
        <v>207</v>
      </c>
      <c r="B221" s="33" t="s">
        <v>192</v>
      </c>
      <c r="C221" s="24" t="s">
        <v>193</v>
      </c>
      <c r="D221" s="24" t="s">
        <v>156</v>
      </c>
      <c r="E221" s="25" t="s">
        <v>157</v>
      </c>
      <c r="F221" s="24"/>
      <c r="G221" s="25" t="s">
        <v>41</v>
      </c>
      <c r="H221" s="26">
        <f>H222</f>
        <v>7000</v>
      </c>
      <c r="I221" s="27">
        <f>I222</f>
        <v>7000</v>
      </c>
      <c r="J221" s="27">
        <f>J222</f>
        <v>7000</v>
      </c>
      <c r="K221" s="22"/>
      <c r="L221" s="22"/>
      <c r="M221" s="8"/>
      <c r="N221" s="28"/>
      <c r="Q221" s="71">
        <f t="shared" si="101"/>
        <v>21000</v>
      </c>
      <c r="R221" s="73">
        <f t="shared" si="102"/>
        <v>0</v>
      </c>
      <c r="S221" s="74"/>
      <c r="T221" s="74"/>
      <c r="U221" s="74"/>
    </row>
    <row r="222" spans="1:21" ht="135" outlineLevel="6">
      <c r="A222" s="72">
        <f t="shared" si="103"/>
        <v>208</v>
      </c>
      <c r="B222" s="33" t="s">
        <v>194</v>
      </c>
      <c r="C222" s="24" t="s">
        <v>195</v>
      </c>
      <c r="D222" s="24" t="s">
        <v>156</v>
      </c>
      <c r="E222" s="25" t="s">
        <v>157</v>
      </c>
      <c r="F222" s="24"/>
      <c r="G222" s="25" t="s">
        <v>41</v>
      </c>
      <c r="H222" s="26">
        <f>H224</f>
        <v>7000</v>
      </c>
      <c r="I222" s="27">
        <f>I224</f>
        <v>7000</v>
      </c>
      <c r="J222" s="27">
        <f>J224</f>
        <v>7000</v>
      </c>
      <c r="K222" s="22"/>
      <c r="L222" s="22"/>
      <c r="M222" s="8"/>
      <c r="N222" s="28"/>
      <c r="Q222" s="71">
        <f t="shared" si="101"/>
        <v>21000</v>
      </c>
      <c r="R222" s="73">
        <f t="shared" si="102"/>
        <v>0</v>
      </c>
      <c r="S222" s="74"/>
      <c r="T222" s="74"/>
      <c r="U222" s="74"/>
    </row>
    <row r="223" spans="1:21" ht="45" outlineLevel="6">
      <c r="A223" s="72">
        <f t="shared" si="103"/>
        <v>209</v>
      </c>
      <c r="B223" s="33" t="s">
        <v>172</v>
      </c>
      <c r="C223" s="24" t="s">
        <v>195</v>
      </c>
      <c r="D223" s="24" t="s">
        <v>173</v>
      </c>
      <c r="E223" s="25" t="s">
        <v>157</v>
      </c>
      <c r="F223" s="24"/>
      <c r="G223" s="25" t="s">
        <v>41</v>
      </c>
      <c r="H223" s="26">
        <f>H224</f>
        <v>7000</v>
      </c>
      <c r="I223" s="26">
        <f>I224</f>
        <v>7000</v>
      </c>
      <c r="J223" s="26">
        <f>J224</f>
        <v>7000</v>
      </c>
      <c r="K223" s="22"/>
      <c r="L223" s="22"/>
      <c r="M223" s="8"/>
      <c r="N223" s="28"/>
      <c r="Q223" s="71">
        <f t="shared" si="101"/>
        <v>21000</v>
      </c>
      <c r="R223" s="73">
        <f t="shared" si="102"/>
        <v>0</v>
      </c>
      <c r="S223" s="74"/>
      <c r="T223" s="74"/>
      <c r="U223" s="74"/>
    </row>
    <row r="224" spans="1:21" ht="45" outlineLevel="7">
      <c r="A224" s="72">
        <f t="shared" si="103"/>
        <v>210</v>
      </c>
      <c r="B224" s="25" t="s">
        <v>174</v>
      </c>
      <c r="C224" s="24" t="s">
        <v>195</v>
      </c>
      <c r="D224" s="24" t="s">
        <v>175</v>
      </c>
      <c r="E224" s="25" t="s">
        <v>157</v>
      </c>
      <c r="F224" s="24"/>
      <c r="G224" s="25" t="s">
        <v>41</v>
      </c>
      <c r="H224" s="26">
        <f>SUM(K224:N224)</f>
        <v>7000</v>
      </c>
      <c r="I224" s="29">
        <v>7000</v>
      </c>
      <c r="J224" s="30">
        <v>7000</v>
      </c>
      <c r="K224" s="22">
        <v>7000</v>
      </c>
      <c r="L224" s="22"/>
      <c r="M224" s="8"/>
      <c r="N224" s="31"/>
      <c r="Q224" s="71">
        <f t="shared" si="101"/>
        <v>21000</v>
      </c>
      <c r="R224" s="73">
        <f t="shared" si="102"/>
        <v>0</v>
      </c>
      <c r="S224" s="74"/>
      <c r="T224" s="74"/>
      <c r="U224" s="74"/>
    </row>
    <row r="225" spans="1:21" ht="15" outlineLevel="7">
      <c r="A225" s="72">
        <f t="shared" si="103"/>
        <v>211</v>
      </c>
      <c r="B225" s="25" t="s">
        <v>5</v>
      </c>
      <c r="C225" s="24" t="s">
        <v>195</v>
      </c>
      <c r="D225" s="24" t="s">
        <v>175</v>
      </c>
      <c r="E225" s="25"/>
      <c r="F225" s="24" t="s">
        <v>6</v>
      </c>
      <c r="G225" s="25"/>
      <c r="H225" s="26">
        <f>H224</f>
        <v>7000</v>
      </c>
      <c r="I225" s="26">
        <f t="shared" ref="I225:J225" si="110">I224</f>
        <v>7000</v>
      </c>
      <c r="J225" s="26">
        <f t="shared" si="110"/>
        <v>7000</v>
      </c>
      <c r="K225" s="22"/>
      <c r="L225" s="22"/>
      <c r="M225" s="8"/>
      <c r="N225" s="31"/>
      <c r="Q225" s="71">
        <f t="shared" si="101"/>
        <v>21000</v>
      </c>
      <c r="R225" s="73">
        <f t="shared" si="102"/>
        <v>0</v>
      </c>
      <c r="S225" s="74"/>
      <c r="T225" s="74"/>
      <c r="U225" s="74"/>
    </row>
    <row r="226" spans="1:21" ht="15" outlineLevel="7">
      <c r="A226" s="72">
        <f t="shared" si="103"/>
        <v>212</v>
      </c>
      <c r="B226" s="25" t="s">
        <v>24</v>
      </c>
      <c r="C226" s="24" t="s">
        <v>195</v>
      </c>
      <c r="D226" s="24" t="s">
        <v>175</v>
      </c>
      <c r="E226" s="25"/>
      <c r="F226" s="24" t="s">
        <v>25</v>
      </c>
      <c r="G226" s="25"/>
      <c r="H226" s="26">
        <f>H224</f>
        <v>7000</v>
      </c>
      <c r="I226" s="26">
        <f t="shared" ref="I226:J226" si="111">I224</f>
        <v>7000</v>
      </c>
      <c r="J226" s="26">
        <f t="shared" si="111"/>
        <v>7000</v>
      </c>
      <c r="K226" s="22"/>
      <c r="L226" s="22"/>
      <c r="M226" s="8"/>
      <c r="N226" s="31"/>
      <c r="Q226" s="71">
        <f t="shared" si="101"/>
        <v>21000</v>
      </c>
      <c r="R226" s="73">
        <f t="shared" si="102"/>
        <v>0</v>
      </c>
      <c r="S226" s="74"/>
      <c r="T226" s="74"/>
      <c r="U226" s="74"/>
    </row>
    <row r="227" spans="1:21" ht="30" outlineLevel="6">
      <c r="A227" s="72">
        <f t="shared" si="103"/>
        <v>213</v>
      </c>
      <c r="B227" s="25" t="s">
        <v>330</v>
      </c>
      <c r="C227" s="24" t="s">
        <v>331</v>
      </c>
      <c r="D227" s="24" t="s">
        <v>156</v>
      </c>
      <c r="E227" s="25" t="s">
        <v>327</v>
      </c>
      <c r="F227" s="24"/>
      <c r="G227" s="25" t="s">
        <v>158</v>
      </c>
      <c r="H227" s="26">
        <f>H228+H244+H265</f>
        <v>43285100</v>
      </c>
      <c r="I227" s="26">
        <f t="shared" ref="I227:J227" si="112">I228+I244+I265</f>
        <v>43285100</v>
      </c>
      <c r="J227" s="26">
        <f t="shared" si="112"/>
        <v>43270000</v>
      </c>
      <c r="K227" s="22">
        <f>K228+K244+K265</f>
        <v>42770000</v>
      </c>
      <c r="L227" s="22">
        <f t="shared" ref="L227:U227" si="113">L228+L244+L265</f>
        <v>0</v>
      </c>
      <c r="M227" s="22">
        <f t="shared" si="113"/>
        <v>0</v>
      </c>
      <c r="N227" s="22">
        <f t="shared" si="113"/>
        <v>15100</v>
      </c>
      <c r="O227" s="22">
        <f t="shared" si="113"/>
        <v>15100</v>
      </c>
      <c r="P227" s="22">
        <f t="shared" si="113"/>
        <v>0</v>
      </c>
      <c r="Q227" s="71">
        <f t="shared" si="101"/>
        <v>129840200</v>
      </c>
      <c r="R227" s="22">
        <f t="shared" si="113"/>
        <v>3666000</v>
      </c>
      <c r="S227" s="22">
        <f t="shared" si="113"/>
        <v>1204800</v>
      </c>
      <c r="T227" s="22">
        <f t="shared" si="113"/>
        <v>1230100</v>
      </c>
      <c r="U227" s="22">
        <f t="shared" si="113"/>
        <v>1231100</v>
      </c>
    </row>
    <row r="228" spans="1:21" ht="45" outlineLevel="7">
      <c r="A228" s="72">
        <f t="shared" si="103"/>
        <v>214</v>
      </c>
      <c r="B228" s="25" t="s">
        <v>401</v>
      </c>
      <c r="C228" s="24" t="s">
        <v>402</v>
      </c>
      <c r="D228" s="24" t="s">
        <v>156</v>
      </c>
      <c r="E228" s="25" t="s">
        <v>282</v>
      </c>
      <c r="F228" s="24"/>
      <c r="G228" s="25" t="s">
        <v>157</v>
      </c>
      <c r="H228" s="26">
        <f>H229+H234+H239</f>
        <v>9914000</v>
      </c>
      <c r="I228" s="26">
        <f t="shared" ref="I228:J228" si="114">I229+I234+I239</f>
        <v>9914000</v>
      </c>
      <c r="J228" s="26">
        <f t="shared" si="114"/>
        <v>9914000</v>
      </c>
      <c r="K228" s="22">
        <f>SUM(K234:K243)</f>
        <v>9414000</v>
      </c>
      <c r="L228" s="22">
        <f t="shared" ref="L228:P228" si="115">SUM(L234:L243)</f>
        <v>0</v>
      </c>
      <c r="M228" s="22">
        <f t="shared" si="115"/>
        <v>0</v>
      </c>
      <c r="N228" s="22">
        <f t="shared" si="115"/>
        <v>0</v>
      </c>
      <c r="O228" s="22">
        <f t="shared" si="115"/>
        <v>0</v>
      </c>
      <c r="P228" s="22">
        <f t="shared" si="115"/>
        <v>0</v>
      </c>
      <c r="Q228" s="71">
        <f t="shared" si="101"/>
        <v>29742000</v>
      </c>
      <c r="R228" s="22">
        <f t="shared" ref="R228:U228" si="116">SUM(R234:R243)</f>
        <v>126000</v>
      </c>
      <c r="S228" s="22">
        <f t="shared" si="116"/>
        <v>41000</v>
      </c>
      <c r="T228" s="22">
        <f t="shared" si="116"/>
        <v>42000</v>
      </c>
      <c r="U228" s="22">
        <f t="shared" si="116"/>
        <v>43000</v>
      </c>
    </row>
    <row r="229" spans="1:21" ht="105" outlineLevel="7">
      <c r="A229" s="72">
        <f t="shared" si="103"/>
        <v>215</v>
      </c>
      <c r="B229" s="33" t="s">
        <v>404</v>
      </c>
      <c r="C229" s="24" t="s">
        <v>405</v>
      </c>
      <c r="D229" s="24"/>
      <c r="E229" s="25"/>
      <c r="F229" s="24"/>
      <c r="G229" s="25"/>
      <c r="H229" s="26">
        <f>H231</f>
        <v>500000</v>
      </c>
      <c r="I229" s="26">
        <f t="shared" ref="I229:J229" si="117">I231</f>
        <v>500000</v>
      </c>
      <c r="J229" s="26">
        <f t="shared" si="117"/>
        <v>500000</v>
      </c>
      <c r="K229" s="22"/>
      <c r="L229" s="22"/>
      <c r="M229" s="22"/>
      <c r="N229" s="22"/>
      <c r="O229" s="22"/>
      <c r="P229" s="22"/>
      <c r="Q229" s="71"/>
      <c r="R229" s="22"/>
      <c r="S229" s="22"/>
      <c r="T229" s="22"/>
      <c r="U229" s="22"/>
    </row>
    <row r="230" spans="1:21" ht="45" outlineLevel="7">
      <c r="A230" s="72">
        <f t="shared" si="103"/>
        <v>216</v>
      </c>
      <c r="B230" s="25" t="s">
        <v>339</v>
      </c>
      <c r="C230" s="24" t="s">
        <v>405</v>
      </c>
      <c r="D230" s="24" t="s">
        <v>340</v>
      </c>
      <c r="E230" s="25"/>
      <c r="F230" s="24"/>
      <c r="G230" s="25"/>
      <c r="H230" s="26">
        <f>H231</f>
        <v>500000</v>
      </c>
      <c r="I230" s="26">
        <f t="shared" ref="I230:J230" si="118">I231</f>
        <v>500000</v>
      </c>
      <c r="J230" s="26">
        <f t="shared" si="118"/>
        <v>500000</v>
      </c>
      <c r="K230" s="22"/>
      <c r="L230" s="22"/>
      <c r="M230" s="22"/>
      <c r="N230" s="22"/>
      <c r="O230" s="22"/>
      <c r="P230" s="22"/>
      <c r="Q230" s="71"/>
      <c r="R230" s="22"/>
      <c r="S230" s="22"/>
      <c r="T230" s="22"/>
      <c r="U230" s="22"/>
    </row>
    <row r="231" spans="1:21" ht="15" outlineLevel="7">
      <c r="A231" s="72">
        <f t="shared" si="103"/>
        <v>217</v>
      </c>
      <c r="B231" s="25" t="s">
        <v>342</v>
      </c>
      <c r="C231" s="24" t="s">
        <v>405</v>
      </c>
      <c r="D231" s="24" t="s">
        <v>343</v>
      </c>
      <c r="E231" s="25"/>
      <c r="F231" s="24"/>
      <c r="G231" s="25"/>
      <c r="H231" s="26">
        <f>SUM(K231:N231)</f>
        <v>500000</v>
      </c>
      <c r="I231" s="26">
        <v>500000</v>
      </c>
      <c r="J231" s="26">
        <v>500000</v>
      </c>
      <c r="K231" s="22">
        <v>500000</v>
      </c>
      <c r="L231" s="22"/>
      <c r="M231" s="22"/>
      <c r="N231" s="22"/>
      <c r="O231" s="22"/>
      <c r="P231" s="22"/>
      <c r="Q231" s="71"/>
      <c r="R231" s="22"/>
      <c r="S231" s="22"/>
      <c r="T231" s="22"/>
      <c r="U231" s="22"/>
    </row>
    <row r="232" spans="1:21" ht="15" outlineLevel="7">
      <c r="A232" s="72">
        <f t="shared" si="103"/>
        <v>218</v>
      </c>
      <c r="B232" s="25" t="s">
        <v>87</v>
      </c>
      <c r="C232" s="24" t="s">
        <v>405</v>
      </c>
      <c r="D232" s="24" t="s">
        <v>343</v>
      </c>
      <c r="E232" s="25"/>
      <c r="F232" s="24" t="s">
        <v>88</v>
      </c>
      <c r="G232" s="25"/>
      <c r="H232" s="26">
        <f>H231</f>
        <v>500000</v>
      </c>
      <c r="I232" s="26">
        <f t="shared" ref="I232:J233" si="119">I231</f>
        <v>500000</v>
      </c>
      <c r="J232" s="26">
        <f t="shared" si="119"/>
        <v>500000</v>
      </c>
      <c r="K232" s="22"/>
      <c r="L232" s="22"/>
      <c r="M232" s="22"/>
      <c r="N232" s="22"/>
      <c r="O232" s="22"/>
      <c r="P232" s="22"/>
      <c r="Q232" s="71"/>
      <c r="R232" s="22"/>
      <c r="S232" s="22"/>
      <c r="T232" s="22"/>
      <c r="U232" s="22"/>
    </row>
    <row r="233" spans="1:21" ht="15" outlineLevel="7">
      <c r="A233" s="72">
        <f t="shared" si="103"/>
        <v>219</v>
      </c>
      <c r="B233" s="25" t="s">
        <v>90</v>
      </c>
      <c r="C233" s="24" t="s">
        <v>405</v>
      </c>
      <c r="D233" s="24" t="s">
        <v>343</v>
      </c>
      <c r="E233" s="25"/>
      <c r="F233" s="24" t="s">
        <v>91</v>
      </c>
      <c r="G233" s="25"/>
      <c r="H233" s="26">
        <f>H232</f>
        <v>500000</v>
      </c>
      <c r="I233" s="26">
        <f t="shared" si="119"/>
        <v>500000</v>
      </c>
      <c r="J233" s="26">
        <f t="shared" si="119"/>
        <v>500000</v>
      </c>
      <c r="K233" s="22"/>
      <c r="L233" s="22"/>
      <c r="M233" s="22"/>
      <c r="N233" s="22"/>
      <c r="O233" s="22"/>
      <c r="P233" s="22"/>
      <c r="Q233" s="71"/>
      <c r="R233" s="22"/>
      <c r="S233" s="22"/>
      <c r="T233" s="22"/>
      <c r="U233" s="22"/>
    </row>
    <row r="234" spans="1:21" ht="75" outlineLevel="5">
      <c r="A234" s="72">
        <f t="shared" si="103"/>
        <v>220</v>
      </c>
      <c r="B234" s="25" t="s">
        <v>904</v>
      </c>
      <c r="C234" s="24" t="s">
        <v>410</v>
      </c>
      <c r="D234" s="24" t="s">
        <v>156</v>
      </c>
      <c r="E234" s="25" t="s">
        <v>282</v>
      </c>
      <c r="F234" s="24"/>
      <c r="G234" s="25" t="s">
        <v>157</v>
      </c>
      <c r="H234" s="26">
        <f>H236</f>
        <v>9190000</v>
      </c>
      <c r="I234" s="26">
        <f t="shared" ref="I234:J234" si="120">I236</f>
        <v>9190000</v>
      </c>
      <c r="J234" s="26">
        <f t="shared" si="120"/>
        <v>9190000</v>
      </c>
      <c r="K234" s="22"/>
      <c r="L234" s="22"/>
      <c r="M234" s="8"/>
      <c r="N234" s="28"/>
      <c r="Q234" s="71">
        <f t="shared" si="101"/>
        <v>27570000</v>
      </c>
      <c r="R234" s="73">
        <f t="shared" si="102"/>
        <v>126000</v>
      </c>
      <c r="S234" s="73">
        <v>41000</v>
      </c>
      <c r="T234" s="73">
        <v>42000</v>
      </c>
      <c r="U234" s="73">
        <v>43000</v>
      </c>
    </row>
    <row r="235" spans="1:21" ht="45" outlineLevel="6">
      <c r="A235" s="72">
        <f t="shared" si="103"/>
        <v>221</v>
      </c>
      <c r="B235" s="25" t="s">
        <v>339</v>
      </c>
      <c r="C235" s="24" t="s">
        <v>410</v>
      </c>
      <c r="D235" s="24" t="s">
        <v>340</v>
      </c>
      <c r="E235" s="25" t="s">
        <v>282</v>
      </c>
      <c r="F235" s="24"/>
      <c r="G235" s="25" t="s">
        <v>157</v>
      </c>
      <c r="H235" s="26">
        <f>H236</f>
        <v>9190000</v>
      </c>
      <c r="I235" s="26">
        <f>I236</f>
        <v>9190000</v>
      </c>
      <c r="J235" s="26">
        <f>J236</f>
        <v>9190000</v>
      </c>
      <c r="K235" s="22"/>
      <c r="L235" s="22"/>
      <c r="M235" s="8"/>
      <c r="N235" s="28"/>
      <c r="Q235" s="71">
        <f t="shared" si="101"/>
        <v>27570000</v>
      </c>
      <c r="R235" s="73">
        <f t="shared" si="102"/>
        <v>0</v>
      </c>
      <c r="S235" s="74"/>
      <c r="T235" s="74"/>
      <c r="U235" s="74"/>
    </row>
    <row r="236" spans="1:21" ht="15" outlineLevel="6">
      <c r="A236" s="72">
        <f t="shared" si="103"/>
        <v>222</v>
      </c>
      <c r="B236" s="25" t="s">
        <v>342</v>
      </c>
      <c r="C236" s="24" t="s">
        <v>410</v>
      </c>
      <c r="D236" s="24" t="s">
        <v>343</v>
      </c>
      <c r="E236" s="25" t="s">
        <v>282</v>
      </c>
      <c r="F236" s="24"/>
      <c r="G236" s="25" t="s">
        <v>157</v>
      </c>
      <c r="H236" s="26">
        <f>SUM(K236:N236)</f>
        <v>9190000</v>
      </c>
      <c r="I236" s="30">
        <v>9190000</v>
      </c>
      <c r="J236" s="30">
        <v>9190000</v>
      </c>
      <c r="K236" s="22">
        <v>9190000</v>
      </c>
      <c r="L236" s="22"/>
      <c r="M236" s="8"/>
      <c r="N236" s="31"/>
      <c r="Q236" s="71">
        <f t="shared" si="101"/>
        <v>27570000</v>
      </c>
      <c r="R236" s="73">
        <f t="shared" si="102"/>
        <v>0</v>
      </c>
      <c r="S236" s="74"/>
      <c r="T236" s="74"/>
      <c r="U236" s="74"/>
    </row>
    <row r="237" spans="1:21" ht="15" outlineLevel="6">
      <c r="A237" s="72">
        <f t="shared" si="103"/>
        <v>223</v>
      </c>
      <c r="B237" s="25" t="s">
        <v>87</v>
      </c>
      <c r="C237" s="24" t="s">
        <v>410</v>
      </c>
      <c r="D237" s="24" t="s">
        <v>343</v>
      </c>
      <c r="E237" s="25"/>
      <c r="F237" s="24" t="s">
        <v>88</v>
      </c>
      <c r="G237" s="25"/>
      <c r="H237" s="26">
        <f>H236</f>
        <v>9190000</v>
      </c>
      <c r="I237" s="26">
        <f t="shared" ref="I237:J237" si="121">I236</f>
        <v>9190000</v>
      </c>
      <c r="J237" s="26">
        <f t="shared" si="121"/>
        <v>9190000</v>
      </c>
      <c r="K237" s="22"/>
      <c r="L237" s="22"/>
      <c r="M237" s="8"/>
      <c r="N237" s="31"/>
      <c r="Q237" s="71">
        <f t="shared" si="101"/>
        <v>27570000</v>
      </c>
      <c r="R237" s="73">
        <f t="shared" si="102"/>
        <v>0</v>
      </c>
      <c r="S237" s="74"/>
      <c r="T237" s="74"/>
      <c r="U237" s="74"/>
    </row>
    <row r="238" spans="1:21" ht="15" outlineLevel="6">
      <c r="A238" s="72">
        <f t="shared" si="103"/>
        <v>224</v>
      </c>
      <c r="B238" s="25" t="s">
        <v>90</v>
      </c>
      <c r="C238" s="24" t="s">
        <v>410</v>
      </c>
      <c r="D238" s="24" t="s">
        <v>343</v>
      </c>
      <c r="E238" s="25"/>
      <c r="F238" s="24" t="s">
        <v>91</v>
      </c>
      <c r="G238" s="25"/>
      <c r="H238" s="26">
        <f>H236</f>
        <v>9190000</v>
      </c>
      <c r="I238" s="26">
        <f t="shared" ref="I238:J238" si="122">I236</f>
        <v>9190000</v>
      </c>
      <c r="J238" s="26">
        <f t="shared" si="122"/>
        <v>9190000</v>
      </c>
      <c r="K238" s="22"/>
      <c r="L238" s="22"/>
      <c r="M238" s="8"/>
      <c r="N238" s="31"/>
      <c r="Q238" s="71">
        <f t="shared" si="101"/>
        <v>27570000</v>
      </c>
      <c r="R238" s="73">
        <f t="shared" si="102"/>
        <v>0</v>
      </c>
      <c r="S238" s="74"/>
      <c r="T238" s="74"/>
      <c r="U238" s="74"/>
    </row>
    <row r="239" spans="1:21" ht="135" outlineLevel="7">
      <c r="A239" s="72">
        <f t="shared" si="103"/>
        <v>225</v>
      </c>
      <c r="B239" s="33" t="s">
        <v>414</v>
      </c>
      <c r="C239" s="24" t="s">
        <v>415</v>
      </c>
      <c r="D239" s="24" t="s">
        <v>156</v>
      </c>
      <c r="E239" s="25" t="s">
        <v>282</v>
      </c>
      <c r="F239" s="24"/>
      <c r="G239" s="25" t="s">
        <v>157</v>
      </c>
      <c r="H239" s="26">
        <f>H241</f>
        <v>224000</v>
      </c>
      <c r="I239" s="78">
        <f>I241</f>
        <v>224000</v>
      </c>
      <c r="J239" s="27">
        <f>J241</f>
        <v>224000</v>
      </c>
      <c r="K239" s="22"/>
      <c r="L239" s="22"/>
      <c r="M239" s="8"/>
      <c r="N239" s="28"/>
      <c r="Q239" s="71">
        <f t="shared" si="101"/>
        <v>672000</v>
      </c>
      <c r="R239" s="73">
        <f t="shared" si="102"/>
        <v>0</v>
      </c>
      <c r="S239" s="74"/>
      <c r="T239" s="74"/>
      <c r="U239" s="74"/>
    </row>
    <row r="240" spans="1:21" ht="45" outlineLevel="7">
      <c r="A240" s="72">
        <f t="shared" si="103"/>
        <v>226</v>
      </c>
      <c r="B240" s="33" t="s">
        <v>339</v>
      </c>
      <c r="C240" s="24" t="s">
        <v>415</v>
      </c>
      <c r="D240" s="24" t="s">
        <v>340</v>
      </c>
      <c r="E240" s="25" t="s">
        <v>282</v>
      </c>
      <c r="F240" s="24"/>
      <c r="G240" s="25" t="s">
        <v>157</v>
      </c>
      <c r="H240" s="26">
        <f>H241</f>
        <v>224000</v>
      </c>
      <c r="I240" s="26">
        <f>I241</f>
        <v>224000</v>
      </c>
      <c r="J240" s="26">
        <f>J241</f>
        <v>224000</v>
      </c>
      <c r="K240" s="22"/>
      <c r="L240" s="22"/>
      <c r="M240" s="8"/>
      <c r="N240" s="28"/>
      <c r="Q240" s="71">
        <f t="shared" si="101"/>
        <v>672000</v>
      </c>
      <c r="R240" s="73">
        <f t="shared" si="102"/>
        <v>0</v>
      </c>
      <c r="S240" s="74"/>
      <c r="T240" s="74"/>
      <c r="U240" s="74"/>
    </row>
    <row r="241" spans="1:21" ht="15" outlineLevel="7">
      <c r="A241" s="72">
        <f t="shared" si="103"/>
        <v>227</v>
      </c>
      <c r="B241" s="25" t="s">
        <v>342</v>
      </c>
      <c r="C241" s="24" t="s">
        <v>415</v>
      </c>
      <c r="D241" s="24" t="s">
        <v>343</v>
      </c>
      <c r="E241" s="25" t="s">
        <v>282</v>
      </c>
      <c r="F241" s="24"/>
      <c r="G241" s="25" t="s">
        <v>157</v>
      </c>
      <c r="H241" s="26">
        <f>SUM(K241:N241)</f>
        <v>224000</v>
      </c>
      <c r="I241" s="30">
        <v>224000</v>
      </c>
      <c r="J241" s="30">
        <v>224000</v>
      </c>
      <c r="K241" s="22">
        <v>224000</v>
      </c>
      <c r="L241" s="22"/>
      <c r="M241" s="8"/>
      <c r="N241" s="31"/>
      <c r="Q241" s="71">
        <f t="shared" si="101"/>
        <v>672000</v>
      </c>
      <c r="R241" s="73">
        <f t="shared" si="102"/>
        <v>0</v>
      </c>
      <c r="S241" s="74"/>
      <c r="T241" s="74"/>
      <c r="U241" s="74"/>
    </row>
    <row r="242" spans="1:21" ht="15" outlineLevel="7">
      <c r="A242" s="72">
        <f t="shared" si="103"/>
        <v>228</v>
      </c>
      <c r="B242" s="25" t="s">
        <v>87</v>
      </c>
      <c r="C242" s="24" t="s">
        <v>415</v>
      </c>
      <c r="D242" s="24" t="s">
        <v>343</v>
      </c>
      <c r="E242" s="25"/>
      <c r="F242" s="24" t="s">
        <v>88</v>
      </c>
      <c r="G242" s="25"/>
      <c r="H242" s="26">
        <f>H241</f>
        <v>224000</v>
      </c>
      <c r="I242" s="26">
        <f t="shared" ref="I242:J242" si="123">I241</f>
        <v>224000</v>
      </c>
      <c r="J242" s="26">
        <f t="shared" si="123"/>
        <v>224000</v>
      </c>
      <c r="K242" s="22"/>
      <c r="L242" s="22"/>
      <c r="M242" s="8"/>
      <c r="N242" s="31"/>
      <c r="Q242" s="71">
        <f t="shared" si="101"/>
        <v>672000</v>
      </c>
      <c r="R242" s="73">
        <f t="shared" si="102"/>
        <v>0</v>
      </c>
      <c r="S242" s="74"/>
      <c r="T242" s="74"/>
      <c r="U242" s="74"/>
    </row>
    <row r="243" spans="1:21" ht="15" outlineLevel="7">
      <c r="A243" s="72">
        <f t="shared" si="103"/>
        <v>229</v>
      </c>
      <c r="B243" s="25" t="s">
        <v>90</v>
      </c>
      <c r="C243" s="24" t="s">
        <v>415</v>
      </c>
      <c r="D243" s="24" t="s">
        <v>343</v>
      </c>
      <c r="E243" s="25"/>
      <c r="F243" s="24" t="s">
        <v>91</v>
      </c>
      <c r="G243" s="25"/>
      <c r="H243" s="26">
        <f>H241</f>
        <v>224000</v>
      </c>
      <c r="I243" s="26">
        <f t="shared" ref="I243:J243" si="124">I241</f>
        <v>224000</v>
      </c>
      <c r="J243" s="26">
        <f t="shared" si="124"/>
        <v>224000</v>
      </c>
      <c r="K243" s="22"/>
      <c r="L243" s="22"/>
      <c r="M243" s="8"/>
      <c r="N243" s="31"/>
      <c r="Q243" s="71">
        <f t="shared" si="101"/>
        <v>672000</v>
      </c>
      <c r="R243" s="73">
        <f t="shared" si="102"/>
        <v>0</v>
      </c>
      <c r="S243" s="74"/>
      <c r="T243" s="74"/>
      <c r="U243" s="74"/>
    </row>
    <row r="244" spans="1:21" ht="45" outlineLevel="7">
      <c r="A244" s="72">
        <f t="shared" si="103"/>
        <v>230</v>
      </c>
      <c r="B244" s="25" t="s">
        <v>419</v>
      </c>
      <c r="C244" s="24" t="s">
        <v>420</v>
      </c>
      <c r="D244" s="24" t="s">
        <v>156</v>
      </c>
      <c r="E244" s="25" t="s">
        <v>282</v>
      </c>
      <c r="F244" s="24"/>
      <c r="G244" s="25" t="s">
        <v>157</v>
      </c>
      <c r="H244" s="26">
        <f>H245+H250+H255+H260</f>
        <v>29128000</v>
      </c>
      <c r="I244" s="26">
        <f t="shared" ref="I244:J244" si="125">I245+I250+I255+I260</f>
        <v>29128000</v>
      </c>
      <c r="J244" s="26">
        <f t="shared" si="125"/>
        <v>29128000</v>
      </c>
      <c r="K244" s="22">
        <f>SUM(K245:K264)</f>
        <v>29128000</v>
      </c>
      <c r="L244" s="22">
        <f t="shared" ref="L244:U244" si="126">SUM(L245:L264)</f>
        <v>0</v>
      </c>
      <c r="M244" s="22">
        <f t="shared" si="126"/>
        <v>0</v>
      </c>
      <c r="N244" s="22">
        <f t="shared" si="126"/>
        <v>0</v>
      </c>
      <c r="O244" s="22">
        <f t="shared" si="126"/>
        <v>0</v>
      </c>
      <c r="P244" s="22">
        <f t="shared" si="126"/>
        <v>0</v>
      </c>
      <c r="Q244" s="71">
        <f t="shared" si="101"/>
        <v>87384000</v>
      </c>
      <c r="R244" s="22">
        <f t="shared" si="126"/>
        <v>3540000</v>
      </c>
      <c r="S244" s="22">
        <f t="shared" si="126"/>
        <v>1163800</v>
      </c>
      <c r="T244" s="22">
        <f t="shared" si="126"/>
        <v>1188100</v>
      </c>
      <c r="U244" s="22">
        <f t="shared" si="126"/>
        <v>1188100</v>
      </c>
    </row>
    <row r="245" spans="1:21" ht="105" outlineLevel="6">
      <c r="A245" s="72">
        <f t="shared" si="103"/>
        <v>231</v>
      </c>
      <c r="B245" s="33" t="s">
        <v>422</v>
      </c>
      <c r="C245" s="24" t="s">
        <v>423</v>
      </c>
      <c r="D245" s="24" t="s">
        <v>156</v>
      </c>
      <c r="E245" s="25" t="s">
        <v>282</v>
      </c>
      <c r="F245" s="24"/>
      <c r="G245" s="25" t="s">
        <v>157</v>
      </c>
      <c r="H245" s="26">
        <f>H247</f>
        <v>19404700</v>
      </c>
      <c r="I245" s="27">
        <f>I247</f>
        <v>19404700</v>
      </c>
      <c r="J245" s="27">
        <f>J247</f>
        <v>19404700</v>
      </c>
      <c r="K245" s="22"/>
      <c r="L245" s="22"/>
      <c r="M245" s="8"/>
      <c r="N245" s="28"/>
      <c r="Q245" s="71">
        <f t="shared" si="101"/>
        <v>58214100</v>
      </c>
      <c r="R245" s="73">
        <f t="shared" si="102"/>
        <v>3540000</v>
      </c>
      <c r="S245" s="73">
        <v>1163800</v>
      </c>
      <c r="T245" s="73">
        <v>1188100</v>
      </c>
      <c r="U245" s="73">
        <v>1188100</v>
      </c>
    </row>
    <row r="246" spans="1:21" ht="45" outlineLevel="6">
      <c r="A246" s="72">
        <f t="shared" si="103"/>
        <v>232</v>
      </c>
      <c r="B246" s="33" t="s">
        <v>339</v>
      </c>
      <c r="C246" s="24" t="s">
        <v>423</v>
      </c>
      <c r="D246" s="24" t="s">
        <v>340</v>
      </c>
      <c r="E246" s="25" t="s">
        <v>282</v>
      </c>
      <c r="F246" s="24"/>
      <c r="G246" s="25" t="s">
        <v>157</v>
      </c>
      <c r="H246" s="26">
        <f>H247</f>
        <v>19404700</v>
      </c>
      <c r="I246" s="26">
        <f>I247</f>
        <v>19404700</v>
      </c>
      <c r="J246" s="26">
        <f>J247</f>
        <v>19404700</v>
      </c>
      <c r="K246" s="22"/>
      <c r="L246" s="22"/>
      <c r="M246" s="8"/>
      <c r="N246" s="28"/>
      <c r="Q246" s="71">
        <f t="shared" si="101"/>
        <v>58214100</v>
      </c>
      <c r="R246" s="73">
        <f t="shared" si="102"/>
        <v>0</v>
      </c>
      <c r="S246" s="74"/>
      <c r="T246" s="74"/>
      <c r="U246" s="74"/>
    </row>
    <row r="247" spans="1:21" ht="15" outlineLevel="7">
      <c r="A247" s="72">
        <f t="shared" si="103"/>
        <v>233</v>
      </c>
      <c r="B247" s="25" t="s">
        <v>342</v>
      </c>
      <c r="C247" s="24" t="s">
        <v>423</v>
      </c>
      <c r="D247" s="24" t="s">
        <v>343</v>
      </c>
      <c r="E247" s="25" t="s">
        <v>282</v>
      </c>
      <c r="F247" s="24"/>
      <c r="G247" s="25" t="s">
        <v>157</v>
      </c>
      <c r="H247" s="26">
        <f>SUM(K247:N247)</f>
        <v>19404700</v>
      </c>
      <c r="I247" s="29">
        <v>19404700</v>
      </c>
      <c r="J247" s="30">
        <v>19404700</v>
      </c>
      <c r="K247" s="22">
        <v>19404700</v>
      </c>
      <c r="L247" s="22"/>
      <c r="M247" s="8"/>
      <c r="N247" s="31"/>
      <c r="Q247" s="71">
        <f t="shared" si="101"/>
        <v>58214100</v>
      </c>
      <c r="R247" s="73">
        <f t="shared" si="102"/>
        <v>0</v>
      </c>
      <c r="S247" s="74"/>
      <c r="T247" s="74"/>
      <c r="U247" s="74"/>
    </row>
    <row r="248" spans="1:21" ht="15" outlineLevel="7">
      <c r="A248" s="72">
        <f t="shared" si="103"/>
        <v>234</v>
      </c>
      <c r="B248" s="25" t="s">
        <v>87</v>
      </c>
      <c r="C248" s="24" t="s">
        <v>423</v>
      </c>
      <c r="D248" s="24" t="s">
        <v>343</v>
      </c>
      <c r="E248" s="25"/>
      <c r="F248" s="24" t="s">
        <v>88</v>
      </c>
      <c r="G248" s="25"/>
      <c r="H248" s="26">
        <f>H247</f>
        <v>19404700</v>
      </c>
      <c r="I248" s="26">
        <f t="shared" ref="I248:J248" si="127">I247</f>
        <v>19404700</v>
      </c>
      <c r="J248" s="26">
        <f t="shared" si="127"/>
        <v>19404700</v>
      </c>
      <c r="K248" s="22"/>
      <c r="L248" s="22"/>
      <c r="M248" s="8"/>
      <c r="N248" s="31"/>
      <c r="Q248" s="71">
        <f t="shared" si="101"/>
        <v>58214100</v>
      </c>
      <c r="R248" s="73">
        <f t="shared" si="102"/>
        <v>0</v>
      </c>
      <c r="S248" s="74"/>
      <c r="T248" s="74"/>
      <c r="U248" s="74"/>
    </row>
    <row r="249" spans="1:21" ht="15" outlineLevel="7">
      <c r="A249" s="72">
        <f t="shared" si="103"/>
        <v>235</v>
      </c>
      <c r="B249" s="25" t="s">
        <v>90</v>
      </c>
      <c r="C249" s="24" t="s">
        <v>423</v>
      </c>
      <c r="D249" s="24" t="s">
        <v>343</v>
      </c>
      <c r="E249" s="25"/>
      <c r="F249" s="24" t="s">
        <v>91</v>
      </c>
      <c r="G249" s="25"/>
      <c r="H249" s="26">
        <f>H247</f>
        <v>19404700</v>
      </c>
      <c r="I249" s="26">
        <f t="shared" ref="I249:J249" si="128">I247</f>
        <v>19404700</v>
      </c>
      <c r="J249" s="26">
        <f t="shared" si="128"/>
        <v>19404700</v>
      </c>
      <c r="K249" s="22"/>
      <c r="L249" s="22"/>
      <c r="M249" s="8"/>
      <c r="N249" s="31"/>
      <c r="Q249" s="71">
        <f t="shared" si="101"/>
        <v>58214100</v>
      </c>
      <c r="R249" s="73">
        <f t="shared" si="102"/>
        <v>0</v>
      </c>
      <c r="S249" s="74"/>
      <c r="T249" s="74"/>
      <c r="U249" s="74"/>
    </row>
    <row r="250" spans="1:21" ht="75" outlineLevel="6">
      <c r="A250" s="72">
        <f t="shared" si="103"/>
        <v>236</v>
      </c>
      <c r="B250" s="25" t="s">
        <v>432</v>
      </c>
      <c r="C250" s="24" t="s">
        <v>433</v>
      </c>
      <c r="D250" s="24" t="s">
        <v>156</v>
      </c>
      <c r="E250" s="25" t="s">
        <v>282</v>
      </c>
      <c r="F250" s="24"/>
      <c r="G250" s="25" t="s">
        <v>157</v>
      </c>
      <c r="H250" s="26">
        <f>H252</f>
        <v>7698390</v>
      </c>
      <c r="I250" s="27">
        <f>I252</f>
        <v>7698390</v>
      </c>
      <c r="J250" s="27">
        <f>J252</f>
        <v>7698390</v>
      </c>
      <c r="K250" s="22"/>
      <c r="L250" s="22"/>
      <c r="M250" s="8"/>
      <c r="N250" s="28"/>
      <c r="Q250" s="71">
        <f t="shared" si="101"/>
        <v>23095170</v>
      </c>
      <c r="R250" s="73">
        <f t="shared" si="102"/>
        <v>0</v>
      </c>
      <c r="S250" s="74"/>
      <c r="T250" s="74"/>
      <c r="U250" s="74"/>
    </row>
    <row r="251" spans="1:21" ht="45" outlineLevel="6">
      <c r="A251" s="72">
        <f t="shared" si="103"/>
        <v>237</v>
      </c>
      <c r="B251" s="25" t="s">
        <v>339</v>
      </c>
      <c r="C251" s="24" t="s">
        <v>433</v>
      </c>
      <c r="D251" s="24" t="s">
        <v>340</v>
      </c>
      <c r="E251" s="25" t="s">
        <v>282</v>
      </c>
      <c r="F251" s="24"/>
      <c r="G251" s="25" t="s">
        <v>157</v>
      </c>
      <c r="H251" s="26">
        <f>H252</f>
        <v>7698390</v>
      </c>
      <c r="I251" s="26">
        <f>I252</f>
        <v>7698390</v>
      </c>
      <c r="J251" s="26">
        <f>J252</f>
        <v>7698390</v>
      </c>
      <c r="K251" s="22"/>
      <c r="L251" s="22"/>
      <c r="M251" s="8"/>
      <c r="N251" s="28"/>
      <c r="Q251" s="71">
        <f t="shared" si="101"/>
        <v>23095170</v>
      </c>
      <c r="R251" s="73">
        <f t="shared" si="102"/>
        <v>0</v>
      </c>
      <c r="S251" s="74"/>
      <c r="T251" s="74"/>
      <c r="U251" s="74"/>
    </row>
    <row r="252" spans="1:21" ht="15" outlineLevel="7">
      <c r="A252" s="72">
        <f t="shared" si="103"/>
        <v>238</v>
      </c>
      <c r="B252" s="25" t="s">
        <v>342</v>
      </c>
      <c r="C252" s="24" t="s">
        <v>433</v>
      </c>
      <c r="D252" s="24" t="s">
        <v>343</v>
      </c>
      <c r="E252" s="25" t="s">
        <v>282</v>
      </c>
      <c r="F252" s="24"/>
      <c r="G252" s="25" t="s">
        <v>157</v>
      </c>
      <c r="H252" s="26">
        <f>SUM(K252:N252)</f>
        <v>7698390</v>
      </c>
      <c r="I252" s="29">
        <v>7698390</v>
      </c>
      <c r="J252" s="30">
        <v>7698390</v>
      </c>
      <c r="K252" s="22">
        <v>7698390</v>
      </c>
      <c r="L252" s="22"/>
      <c r="M252" s="8"/>
      <c r="N252" s="31"/>
      <c r="Q252" s="71">
        <f t="shared" si="101"/>
        <v>23095170</v>
      </c>
      <c r="R252" s="73">
        <f t="shared" si="102"/>
        <v>0</v>
      </c>
      <c r="S252" s="74"/>
      <c r="T252" s="74"/>
      <c r="U252" s="74"/>
    </row>
    <row r="253" spans="1:21" ht="15" outlineLevel="7">
      <c r="A253" s="72">
        <f t="shared" si="103"/>
        <v>239</v>
      </c>
      <c r="B253" s="25" t="s">
        <v>87</v>
      </c>
      <c r="C253" s="24" t="s">
        <v>433</v>
      </c>
      <c r="D253" s="24" t="s">
        <v>343</v>
      </c>
      <c r="E253" s="25"/>
      <c r="F253" s="24" t="s">
        <v>88</v>
      </c>
      <c r="G253" s="25"/>
      <c r="H253" s="26">
        <f>H252</f>
        <v>7698390</v>
      </c>
      <c r="I253" s="26">
        <f t="shared" ref="I253:J253" si="129">I252</f>
        <v>7698390</v>
      </c>
      <c r="J253" s="26">
        <f t="shared" si="129"/>
        <v>7698390</v>
      </c>
      <c r="K253" s="22"/>
      <c r="L253" s="22"/>
      <c r="M253" s="8"/>
      <c r="N253" s="31"/>
      <c r="Q253" s="71">
        <f t="shared" si="101"/>
        <v>23095170</v>
      </c>
      <c r="R253" s="73">
        <f t="shared" si="102"/>
        <v>0</v>
      </c>
      <c r="S253" s="74"/>
      <c r="T253" s="74"/>
      <c r="U253" s="74"/>
    </row>
    <row r="254" spans="1:21" ht="15" outlineLevel="7">
      <c r="A254" s="72">
        <f t="shared" si="103"/>
        <v>240</v>
      </c>
      <c r="B254" s="25" t="s">
        <v>90</v>
      </c>
      <c r="C254" s="24" t="s">
        <v>433</v>
      </c>
      <c r="D254" s="24" t="s">
        <v>343</v>
      </c>
      <c r="E254" s="25"/>
      <c r="F254" s="24" t="s">
        <v>91</v>
      </c>
      <c r="G254" s="25"/>
      <c r="H254" s="26">
        <f>H252</f>
        <v>7698390</v>
      </c>
      <c r="I254" s="26">
        <f t="shared" ref="I254:J254" si="130">I252</f>
        <v>7698390</v>
      </c>
      <c r="J254" s="26">
        <f t="shared" si="130"/>
        <v>7698390</v>
      </c>
      <c r="K254" s="22"/>
      <c r="L254" s="22"/>
      <c r="M254" s="8"/>
      <c r="N254" s="31"/>
      <c r="Q254" s="71">
        <f t="shared" si="101"/>
        <v>23095170</v>
      </c>
      <c r="R254" s="73">
        <f t="shared" si="102"/>
        <v>0</v>
      </c>
      <c r="S254" s="74"/>
      <c r="T254" s="74"/>
      <c r="U254" s="74"/>
    </row>
    <row r="255" spans="1:21" ht="120" outlineLevel="5">
      <c r="A255" s="72">
        <f t="shared" si="103"/>
        <v>241</v>
      </c>
      <c r="B255" s="33" t="s">
        <v>437</v>
      </c>
      <c r="C255" s="24" t="s">
        <v>438</v>
      </c>
      <c r="D255" s="24" t="s">
        <v>156</v>
      </c>
      <c r="E255" s="25" t="s">
        <v>282</v>
      </c>
      <c r="F255" s="24"/>
      <c r="G255" s="25" t="s">
        <v>157</v>
      </c>
      <c r="H255" s="26">
        <f>H257</f>
        <v>2005000</v>
      </c>
      <c r="I255" s="27">
        <f>I257</f>
        <v>2005000</v>
      </c>
      <c r="J255" s="27">
        <f>J257</f>
        <v>2005000</v>
      </c>
      <c r="K255" s="22"/>
      <c r="L255" s="22"/>
      <c r="M255" s="8"/>
      <c r="N255" s="28"/>
      <c r="Q255" s="71">
        <f t="shared" si="101"/>
        <v>6015000</v>
      </c>
      <c r="R255" s="73">
        <f t="shared" si="102"/>
        <v>0</v>
      </c>
      <c r="S255" s="74"/>
      <c r="T255" s="74"/>
      <c r="U255" s="74"/>
    </row>
    <row r="256" spans="1:21" ht="45" outlineLevel="6">
      <c r="A256" s="72">
        <f t="shared" si="103"/>
        <v>242</v>
      </c>
      <c r="B256" s="33" t="s">
        <v>339</v>
      </c>
      <c r="C256" s="24" t="s">
        <v>438</v>
      </c>
      <c r="D256" s="24" t="s">
        <v>340</v>
      </c>
      <c r="E256" s="25" t="s">
        <v>282</v>
      </c>
      <c r="F256" s="24"/>
      <c r="G256" s="25" t="s">
        <v>157</v>
      </c>
      <c r="H256" s="26">
        <f>H257</f>
        <v>2005000</v>
      </c>
      <c r="I256" s="26">
        <f>I257</f>
        <v>2005000</v>
      </c>
      <c r="J256" s="26">
        <f>J257</f>
        <v>2005000</v>
      </c>
      <c r="K256" s="22"/>
      <c r="L256" s="22"/>
      <c r="M256" s="8"/>
      <c r="N256" s="28"/>
      <c r="Q256" s="71">
        <f t="shared" si="101"/>
        <v>6015000</v>
      </c>
      <c r="R256" s="73">
        <f t="shared" si="102"/>
        <v>0</v>
      </c>
      <c r="S256" s="74"/>
      <c r="T256" s="74"/>
      <c r="U256" s="74"/>
    </row>
    <row r="257" spans="1:21" ht="15" outlineLevel="6">
      <c r="A257" s="72">
        <f t="shared" si="103"/>
        <v>243</v>
      </c>
      <c r="B257" s="25" t="s">
        <v>342</v>
      </c>
      <c r="C257" s="24" t="s">
        <v>438</v>
      </c>
      <c r="D257" s="24" t="s">
        <v>343</v>
      </c>
      <c r="E257" s="25" t="s">
        <v>282</v>
      </c>
      <c r="F257" s="24"/>
      <c r="G257" s="25" t="s">
        <v>157</v>
      </c>
      <c r="H257" s="26">
        <f>SUM(K257:N257)</f>
        <v>2005000</v>
      </c>
      <c r="I257" s="30">
        <v>2005000</v>
      </c>
      <c r="J257" s="30">
        <v>2005000</v>
      </c>
      <c r="K257" s="22">
        <v>2005000</v>
      </c>
      <c r="L257" s="22"/>
      <c r="M257" s="8"/>
      <c r="N257" s="31"/>
      <c r="Q257" s="71">
        <f t="shared" si="101"/>
        <v>6015000</v>
      </c>
      <c r="R257" s="73">
        <f t="shared" si="102"/>
        <v>0</v>
      </c>
      <c r="S257" s="74"/>
      <c r="T257" s="74"/>
      <c r="U257" s="74"/>
    </row>
    <row r="258" spans="1:21" ht="15" outlineLevel="6">
      <c r="A258" s="72">
        <f t="shared" si="103"/>
        <v>244</v>
      </c>
      <c r="B258" s="25" t="s">
        <v>87</v>
      </c>
      <c r="C258" s="24" t="s">
        <v>438</v>
      </c>
      <c r="D258" s="24" t="s">
        <v>343</v>
      </c>
      <c r="E258" s="25"/>
      <c r="F258" s="24" t="s">
        <v>88</v>
      </c>
      <c r="G258" s="25"/>
      <c r="H258" s="26">
        <f>H257</f>
        <v>2005000</v>
      </c>
      <c r="I258" s="26">
        <f t="shared" ref="I258:J258" si="131">I257</f>
        <v>2005000</v>
      </c>
      <c r="J258" s="26">
        <f t="shared" si="131"/>
        <v>2005000</v>
      </c>
      <c r="K258" s="22"/>
      <c r="L258" s="22"/>
      <c r="M258" s="8"/>
      <c r="N258" s="31"/>
      <c r="Q258" s="71">
        <f t="shared" si="101"/>
        <v>6015000</v>
      </c>
      <c r="R258" s="73">
        <f t="shared" si="102"/>
        <v>0</v>
      </c>
      <c r="S258" s="74"/>
      <c r="T258" s="74"/>
      <c r="U258" s="74"/>
    </row>
    <row r="259" spans="1:21" ht="15" outlineLevel="6">
      <c r="A259" s="72">
        <f t="shared" si="103"/>
        <v>245</v>
      </c>
      <c r="B259" s="25" t="s">
        <v>90</v>
      </c>
      <c r="C259" s="24" t="s">
        <v>438</v>
      </c>
      <c r="D259" s="24" t="s">
        <v>343</v>
      </c>
      <c r="E259" s="25"/>
      <c r="F259" s="24" t="s">
        <v>91</v>
      </c>
      <c r="G259" s="25"/>
      <c r="H259" s="26">
        <f>H257</f>
        <v>2005000</v>
      </c>
      <c r="I259" s="26">
        <f t="shared" ref="I259:J259" si="132">I257</f>
        <v>2005000</v>
      </c>
      <c r="J259" s="26">
        <f t="shared" si="132"/>
        <v>2005000</v>
      </c>
      <c r="K259" s="22"/>
      <c r="L259" s="22"/>
      <c r="M259" s="8"/>
      <c r="N259" s="31"/>
      <c r="Q259" s="71">
        <f t="shared" si="101"/>
        <v>6015000</v>
      </c>
      <c r="R259" s="73">
        <f t="shared" si="102"/>
        <v>0</v>
      </c>
      <c r="S259" s="74"/>
      <c r="T259" s="74"/>
      <c r="U259" s="74"/>
    </row>
    <row r="260" spans="1:21" ht="120" outlineLevel="5">
      <c r="A260" s="72">
        <f t="shared" si="103"/>
        <v>246</v>
      </c>
      <c r="B260" s="35" t="s">
        <v>427</v>
      </c>
      <c r="C260" s="24" t="s">
        <v>428</v>
      </c>
      <c r="D260" s="24"/>
      <c r="E260" s="25" t="s">
        <v>282</v>
      </c>
      <c r="F260" s="24"/>
      <c r="G260" s="25" t="s">
        <v>157</v>
      </c>
      <c r="H260" s="26">
        <f>H262</f>
        <v>19910</v>
      </c>
      <c r="I260" s="26">
        <f>I262</f>
        <v>19910</v>
      </c>
      <c r="J260" s="26">
        <f>J262</f>
        <v>19910</v>
      </c>
      <c r="K260" s="22"/>
      <c r="L260" s="22"/>
      <c r="M260" s="8"/>
      <c r="N260" s="31"/>
      <c r="Q260" s="71">
        <f t="shared" si="101"/>
        <v>59730</v>
      </c>
      <c r="R260" s="73">
        <f t="shared" si="102"/>
        <v>0</v>
      </c>
      <c r="S260" s="74"/>
      <c r="T260" s="74"/>
      <c r="U260" s="74"/>
    </row>
    <row r="261" spans="1:21" ht="45" outlineLevel="6">
      <c r="A261" s="72">
        <f t="shared" si="103"/>
        <v>247</v>
      </c>
      <c r="B261" s="33" t="s">
        <v>339</v>
      </c>
      <c r="C261" s="24" t="s">
        <v>428</v>
      </c>
      <c r="D261" s="24" t="s">
        <v>340</v>
      </c>
      <c r="E261" s="25" t="s">
        <v>282</v>
      </c>
      <c r="F261" s="24"/>
      <c r="G261" s="25" t="s">
        <v>157</v>
      </c>
      <c r="H261" s="26">
        <f>H262</f>
        <v>19910</v>
      </c>
      <c r="I261" s="26">
        <f>I262</f>
        <v>19910</v>
      </c>
      <c r="J261" s="26">
        <f>J262</f>
        <v>19910</v>
      </c>
      <c r="K261" s="22"/>
      <c r="L261" s="22"/>
      <c r="M261" s="8"/>
      <c r="N261" s="31"/>
      <c r="Q261" s="71">
        <f t="shared" si="101"/>
        <v>59730</v>
      </c>
      <c r="R261" s="73">
        <f t="shared" si="102"/>
        <v>0</v>
      </c>
      <c r="S261" s="74"/>
      <c r="T261" s="74"/>
      <c r="U261" s="74"/>
    </row>
    <row r="262" spans="1:21" ht="15" outlineLevel="6">
      <c r="A262" s="72">
        <f t="shared" si="103"/>
        <v>248</v>
      </c>
      <c r="B262" s="25" t="s">
        <v>342</v>
      </c>
      <c r="C262" s="24" t="s">
        <v>428</v>
      </c>
      <c r="D262" s="24" t="s">
        <v>343</v>
      </c>
      <c r="E262" s="25" t="s">
        <v>282</v>
      </c>
      <c r="F262" s="24"/>
      <c r="G262" s="25" t="s">
        <v>157</v>
      </c>
      <c r="H262" s="26">
        <f>SUM(K262:N262)</f>
        <v>19910</v>
      </c>
      <c r="I262" s="30">
        <v>19910</v>
      </c>
      <c r="J262" s="30">
        <v>19910</v>
      </c>
      <c r="K262" s="22">
        <v>19910</v>
      </c>
      <c r="L262" s="22"/>
      <c r="M262" s="8"/>
      <c r="N262" s="31"/>
      <c r="Q262" s="71">
        <f t="shared" si="101"/>
        <v>59730</v>
      </c>
      <c r="R262" s="73">
        <f t="shared" si="102"/>
        <v>0</v>
      </c>
      <c r="S262" s="74"/>
      <c r="T262" s="74"/>
      <c r="U262" s="74"/>
    </row>
    <row r="263" spans="1:21" ht="15" outlineLevel="6">
      <c r="A263" s="72">
        <f t="shared" si="103"/>
        <v>249</v>
      </c>
      <c r="B263" s="25" t="s">
        <v>87</v>
      </c>
      <c r="C263" s="24" t="s">
        <v>428</v>
      </c>
      <c r="D263" s="24" t="s">
        <v>343</v>
      </c>
      <c r="E263" s="25"/>
      <c r="F263" s="24" t="s">
        <v>88</v>
      </c>
      <c r="G263" s="25"/>
      <c r="H263" s="26">
        <f>H262</f>
        <v>19910</v>
      </c>
      <c r="I263" s="26">
        <f t="shared" ref="I263:J263" si="133">I262</f>
        <v>19910</v>
      </c>
      <c r="J263" s="26">
        <f t="shared" si="133"/>
        <v>19910</v>
      </c>
      <c r="K263" s="22"/>
      <c r="L263" s="22"/>
      <c r="M263" s="8"/>
      <c r="N263" s="31"/>
      <c r="Q263" s="71">
        <f t="shared" si="101"/>
        <v>59730</v>
      </c>
      <c r="R263" s="73">
        <f t="shared" si="102"/>
        <v>0</v>
      </c>
      <c r="S263" s="74"/>
      <c r="T263" s="74"/>
      <c r="U263" s="74"/>
    </row>
    <row r="264" spans="1:21" ht="15" outlineLevel="6">
      <c r="A264" s="72">
        <f t="shared" si="103"/>
        <v>250</v>
      </c>
      <c r="B264" s="25" t="s">
        <v>90</v>
      </c>
      <c r="C264" s="24" t="s">
        <v>428</v>
      </c>
      <c r="D264" s="24" t="s">
        <v>343</v>
      </c>
      <c r="E264" s="25"/>
      <c r="F264" s="24" t="s">
        <v>91</v>
      </c>
      <c r="G264" s="25"/>
      <c r="H264" s="26">
        <f>H262</f>
        <v>19910</v>
      </c>
      <c r="I264" s="26">
        <f t="shared" ref="I264:J264" si="134">I262</f>
        <v>19910</v>
      </c>
      <c r="J264" s="26">
        <f t="shared" si="134"/>
        <v>19910</v>
      </c>
      <c r="K264" s="22"/>
      <c r="L264" s="22"/>
      <c r="M264" s="8"/>
      <c r="N264" s="31"/>
      <c r="Q264" s="71">
        <f t="shared" si="101"/>
        <v>59730</v>
      </c>
      <c r="R264" s="73">
        <f t="shared" si="102"/>
        <v>0</v>
      </c>
      <c r="S264" s="74"/>
      <c r="T264" s="74"/>
      <c r="U264" s="74"/>
    </row>
    <row r="265" spans="1:21" ht="75" outlineLevel="7">
      <c r="A265" s="72">
        <f t="shared" si="103"/>
        <v>251</v>
      </c>
      <c r="B265" s="25" t="s">
        <v>333</v>
      </c>
      <c r="C265" s="24" t="s">
        <v>334</v>
      </c>
      <c r="D265" s="24" t="s">
        <v>156</v>
      </c>
      <c r="E265" s="25" t="s">
        <v>327</v>
      </c>
      <c r="F265" s="24"/>
      <c r="G265" s="25" t="s">
        <v>158</v>
      </c>
      <c r="H265" s="26">
        <f>H266+H271+H276+H281+H286</f>
        <v>4243100</v>
      </c>
      <c r="I265" s="26">
        <f t="shared" ref="I265:J265" si="135">I266+I271+I276+I281+I286</f>
        <v>4243100</v>
      </c>
      <c r="J265" s="26">
        <f t="shared" si="135"/>
        <v>4228000</v>
      </c>
      <c r="K265" s="22">
        <f>SUM(K266:K290)</f>
        <v>4228000</v>
      </c>
      <c r="L265" s="22">
        <f t="shared" ref="L265:P265" si="136">SUM(L266:L290)</f>
        <v>0</v>
      </c>
      <c r="M265" s="22">
        <f t="shared" si="136"/>
        <v>0</v>
      </c>
      <c r="N265" s="22">
        <f t="shared" si="136"/>
        <v>15100</v>
      </c>
      <c r="O265" s="22">
        <f t="shared" si="136"/>
        <v>15100</v>
      </c>
      <c r="P265" s="22">
        <f t="shared" si="136"/>
        <v>0</v>
      </c>
      <c r="Q265" s="71">
        <f t="shared" si="101"/>
        <v>12714200</v>
      </c>
      <c r="R265" s="73">
        <f t="shared" si="102"/>
        <v>0</v>
      </c>
      <c r="S265" s="74"/>
      <c r="T265" s="74"/>
      <c r="U265" s="74"/>
    </row>
    <row r="266" spans="1:21" ht="120" outlineLevel="7">
      <c r="A266" s="72">
        <f t="shared" si="103"/>
        <v>252</v>
      </c>
      <c r="B266" s="33" t="s">
        <v>443</v>
      </c>
      <c r="C266" s="24" t="s">
        <v>444</v>
      </c>
      <c r="D266" s="24" t="s">
        <v>156</v>
      </c>
      <c r="E266" s="25" t="s">
        <v>282</v>
      </c>
      <c r="F266" s="24"/>
      <c r="G266" s="25" t="s">
        <v>157</v>
      </c>
      <c r="H266" s="26">
        <f>H268</f>
        <v>15100</v>
      </c>
      <c r="I266" s="27">
        <f>I268</f>
        <v>15100</v>
      </c>
      <c r="J266" s="27">
        <f>J268</f>
        <v>0</v>
      </c>
      <c r="K266" s="22"/>
      <c r="L266" s="22"/>
      <c r="M266" s="8"/>
      <c r="N266" s="28"/>
      <c r="Q266" s="71">
        <f t="shared" si="101"/>
        <v>30200</v>
      </c>
      <c r="R266" s="73">
        <f t="shared" si="102"/>
        <v>0</v>
      </c>
      <c r="S266" s="74"/>
      <c r="T266" s="74"/>
      <c r="U266" s="74"/>
    </row>
    <row r="267" spans="1:21" ht="45" outlineLevel="7">
      <c r="A267" s="72">
        <f t="shared" si="103"/>
        <v>253</v>
      </c>
      <c r="B267" s="33" t="s">
        <v>339</v>
      </c>
      <c r="C267" s="24" t="s">
        <v>444</v>
      </c>
      <c r="D267" s="24" t="s">
        <v>340</v>
      </c>
      <c r="E267" s="25" t="s">
        <v>282</v>
      </c>
      <c r="F267" s="24"/>
      <c r="G267" s="25" t="s">
        <v>157</v>
      </c>
      <c r="H267" s="26">
        <f>H268</f>
        <v>15100</v>
      </c>
      <c r="I267" s="75">
        <f>I268</f>
        <v>15100</v>
      </c>
      <c r="J267" s="26">
        <f>J268</f>
        <v>0</v>
      </c>
      <c r="K267" s="22"/>
      <c r="L267" s="22"/>
      <c r="M267" s="8"/>
      <c r="N267" s="28"/>
      <c r="Q267" s="71">
        <f t="shared" si="101"/>
        <v>30200</v>
      </c>
      <c r="R267" s="73">
        <f t="shared" si="102"/>
        <v>0</v>
      </c>
      <c r="S267" s="74"/>
      <c r="T267" s="74"/>
      <c r="U267" s="74"/>
    </row>
    <row r="268" spans="1:21" ht="15" outlineLevel="6">
      <c r="A268" s="72">
        <f t="shared" si="103"/>
        <v>254</v>
      </c>
      <c r="B268" s="25" t="s">
        <v>342</v>
      </c>
      <c r="C268" s="24" t="s">
        <v>444</v>
      </c>
      <c r="D268" s="24" t="s">
        <v>343</v>
      </c>
      <c r="E268" s="25" t="s">
        <v>282</v>
      </c>
      <c r="F268" s="24"/>
      <c r="G268" s="25" t="s">
        <v>157</v>
      </c>
      <c r="H268" s="26">
        <f>SUM(K268:N268)</f>
        <v>15100</v>
      </c>
      <c r="I268" s="30">
        <v>15100</v>
      </c>
      <c r="J268" s="30">
        <v>0</v>
      </c>
      <c r="K268" s="22"/>
      <c r="L268" s="22"/>
      <c r="M268" s="8"/>
      <c r="N268" s="31">
        <v>15100</v>
      </c>
      <c r="O268" s="8">
        <v>15100</v>
      </c>
      <c r="P268" s="8">
        <v>0</v>
      </c>
      <c r="Q268" s="71">
        <f t="shared" si="101"/>
        <v>30200</v>
      </c>
      <c r="R268" s="73">
        <f t="shared" si="102"/>
        <v>0</v>
      </c>
      <c r="S268" s="74"/>
      <c r="T268" s="74"/>
      <c r="U268" s="74"/>
    </row>
    <row r="269" spans="1:21" ht="15" outlineLevel="6">
      <c r="A269" s="72">
        <f t="shared" si="103"/>
        <v>255</v>
      </c>
      <c r="B269" s="25" t="s">
        <v>87</v>
      </c>
      <c r="C269" s="24" t="s">
        <v>444</v>
      </c>
      <c r="D269" s="24" t="s">
        <v>343</v>
      </c>
      <c r="E269" s="25"/>
      <c r="F269" s="24" t="s">
        <v>88</v>
      </c>
      <c r="G269" s="25"/>
      <c r="H269" s="26">
        <f>H268</f>
        <v>15100</v>
      </c>
      <c r="I269" s="26">
        <f t="shared" ref="I269:J269" si="137">I268</f>
        <v>15100</v>
      </c>
      <c r="J269" s="26">
        <f t="shared" si="137"/>
        <v>0</v>
      </c>
      <c r="K269" s="22"/>
      <c r="L269" s="22"/>
      <c r="M269" s="8"/>
      <c r="N269" s="31"/>
      <c r="Q269" s="71">
        <f t="shared" si="101"/>
        <v>30200</v>
      </c>
      <c r="R269" s="73">
        <f t="shared" si="102"/>
        <v>0</v>
      </c>
      <c r="S269" s="74"/>
      <c r="T269" s="74"/>
      <c r="U269" s="74"/>
    </row>
    <row r="270" spans="1:21" ht="15" outlineLevel="6">
      <c r="A270" s="72">
        <f t="shared" si="103"/>
        <v>256</v>
      </c>
      <c r="B270" s="25" t="s">
        <v>90</v>
      </c>
      <c r="C270" s="24" t="s">
        <v>444</v>
      </c>
      <c r="D270" s="24" t="s">
        <v>343</v>
      </c>
      <c r="E270" s="25"/>
      <c r="F270" s="24" t="s">
        <v>91</v>
      </c>
      <c r="G270" s="25"/>
      <c r="H270" s="26">
        <f>H268</f>
        <v>15100</v>
      </c>
      <c r="I270" s="26">
        <f t="shared" ref="I270:J270" si="138">I268</f>
        <v>15100</v>
      </c>
      <c r="J270" s="26">
        <f t="shared" si="138"/>
        <v>0</v>
      </c>
      <c r="K270" s="22"/>
      <c r="L270" s="22"/>
      <c r="M270" s="8"/>
      <c r="N270" s="31"/>
      <c r="Q270" s="71">
        <f t="shared" si="101"/>
        <v>30200</v>
      </c>
      <c r="R270" s="73">
        <f t="shared" si="102"/>
        <v>0</v>
      </c>
      <c r="S270" s="74"/>
      <c r="T270" s="74"/>
      <c r="U270" s="74"/>
    </row>
    <row r="271" spans="1:21" ht="105" outlineLevel="6">
      <c r="A271" s="72">
        <f t="shared" si="103"/>
        <v>257</v>
      </c>
      <c r="B271" s="25" t="s">
        <v>336</v>
      </c>
      <c r="C271" s="24" t="s">
        <v>337</v>
      </c>
      <c r="D271" s="24" t="s">
        <v>156</v>
      </c>
      <c r="E271" s="25" t="s">
        <v>327</v>
      </c>
      <c r="F271" s="24"/>
      <c r="G271" s="25" t="s">
        <v>158</v>
      </c>
      <c r="H271" s="26">
        <f>H273</f>
        <v>3914000</v>
      </c>
      <c r="I271" s="27">
        <f>I273</f>
        <v>3914000</v>
      </c>
      <c r="J271" s="27">
        <f>J273</f>
        <v>3914000</v>
      </c>
      <c r="K271" s="22"/>
      <c r="L271" s="22"/>
      <c r="M271" s="8"/>
      <c r="N271" s="28"/>
      <c r="Q271" s="71">
        <f t="shared" si="101"/>
        <v>11742000</v>
      </c>
      <c r="R271" s="73">
        <f t="shared" si="102"/>
        <v>0</v>
      </c>
      <c r="S271" s="74"/>
      <c r="T271" s="74"/>
      <c r="U271" s="74"/>
    </row>
    <row r="272" spans="1:21" ht="45" outlineLevel="7">
      <c r="A272" s="72">
        <f t="shared" si="103"/>
        <v>258</v>
      </c>
      <c r="B272" s="25" t="s">
        <v>339</v>
      </c>
      <c r="C272" s="24" t="s">
        <v>337</v>
      </c>
      <c r="D272" s="24" t="s">
        <v>340</v>
      </c>
      <c r="E272" s="25" t="s">
        <v>327</v>
      </c>
      <c r="F272" s="24"/>
      <c r="G272" s="25" t="s">
        <v>158</v>
      </c>
      <c r="H272" s="26">
        <f>H273</f>
        <v>3914000</v>
      </c>
      <c r="I272" s="75">
        <f>I273</f>
        <v>3914000</v>
      </c>
      <c r="J272" s="26">
        <f>J273</f>
        <v>3914000</v>
      </c>
      <c r="K272" s="22"/>
      <c r="L272" s="22"/>
      <c r="M272" s="8"/>
      <c r="N272" s="28"/>
      <c r="Q272" s="71">
        <f t="shared" si="101"/>
        <v>11742000</v>
      </c>
      <c r="R272" s="73">
        <f t="shared" si="102"/>
        <v>0</v>
      </c>
      <c r="S272" s="74"/>
      <c r="T272" s="74"/>
      <c r="U272" s="74"/>
    </row>
    <row r="273" spans="1:21" ht="15" outlineLevel="4">
      <c r="A273" s="72">
        <f t="shared" ref="A273:A336" si="139">A272+1</f>
        <v>259</v>
      </c>
      <c r="B273" s="25" t="s">
        <v>342</v>
      </c>
      <c r="C273" s="24" t="s">
        <v>337</v>
      </c>
      <c r="D273" s="24" t="s">
        <v>343</v>
      </c>
      <c r="E273" s="25" t="s">
        <v>327</v>
      </c>
      <c r="F273" s="24"/>
      <c r="G273" s="25" t="s">
        <v>158</v>
      </c>
      <c r="H273" s="26">
        <f>SUM(K273:N273)</f>
        <v>3914000</v>
      </c>
      <c r="I273" s="30">
        <v>3914000</v>
      </c>
      <c r="J273" s="30">
        <v>3914000</v>
      </c>
      <c r="K273" s="22">
        <v>3914000</v>
      </c>
      <c r="L273" s="22"/>
      <c r="M273" s="8"/>
      <c r="N273" s="31"/>
      <c r="Q273" s="71">
        <f t="shared" si="101"/>
        <v>11742000</v>
      </c>
      <c r="R273" s="73">
        <f t="shared" si="102"/>
        <v>0</v>
      </c>
      <c r="S273" s="74"/>
      <c r="T273" s="74"/>
      <c r="U273" s="74"/>
    </row>
    <row r="274" spans="1:21" ht="15" outlineLevel="4">
      <c r="A274" s="72">
        <f t="shared" si="139"/>
        <v>260</v>
      </c>
      <c r="B274" s="25" t="s">
        <v>70</v>
      </c>
      <c r="C274" s="24" t="s">
        <v>337</v>
      </c>
      <c r="D274" s="24" t="s">
        <v>343</v>
      </c>
      <c r="E274" s="25"/>
      <c r="F274" s="24" t="s">
        <v>71</v>
      </c>
      <c r="G274" s="25"/>
      <c r="H274" s="26">
        <f>H273</f>
        <v>3914000</v>
      </c>
      <c r="I274" s="26">
        <f t="shared" ref="I274:J274" si="140">I273</f>
        <v>3914000</v>
      </c>
      <c r="J274" s="26">
        <f t="shared" si="140"/>
        <v>3914000</v>
      </c>
      <c r="K274" s="22"/>
      <c r="L274" s="22"/>
      <c r="M274" s="8"/>
      <c r="N274" s="31"/>
      <c r="Q274" s="71">
        <f t="shared" si="101"/>
        <v>11742000</v>
      </c>
      <c r="R274" s="73">
        <f t="shared" si="102"/>
        <v>0</v>
      </c>
      <c r="S274" s="74"/>
      <c r="T274" s="74"/>
      <c r="U274" s="74"/>
    </row>
    <row r="275" spans="1:21" ht="15" outlineLevel="4">
      <c r="A275" s="72">
        <f t="shared" si="139"/>
        <v>261</v>
      </c>
      <c r="B275" s="25" t="s">
        <v>75</v>
      </c>
      <c r="C275" s="24" t="s">
        <v>337</v>
      </c>
      <c r="D275" s="24" t="s">
        <v>343</v>
      </c>
      <c r="E275" s="25"/>
      <c r="F275" s="24" t="s">
        <v>76</v>
      </c>
      <c r="G275" s="25"/>
      <c r="H275" s="26">
        <f>H273</f>
        <v>3914000</v>
      </c>
      <c r="I275" s="26">
        <f t="shared" ref="I275:J275" si="141">I273</f>
        <v>3914000</v>
      </c>
      <c r="J275" s="26">
        <f t="shared" si="141"/>
        <v>3914000</v>
      </c>
      <c r="K275" s="22"/>
      <c r="L275" s="22"/>
      <c r="M275" s="8"/>
      <c r="N275" s="31"/>
      <c r="Q275" s="71">
        <f t="shared" si="101"/>
        <v>11742000</v>
      </c>
      <c r="R275" s="73">
        <f t="shared" si="102"/>
        <v>0</v>
      </c>
      <c r="S275" s="74"/>
      <c r="T275" s="74"/>
      <c r="U275" s="74"/>
    </row>
    <row r="276" spans="1:21" ht="150" outlineLevel="5">
      <c r="A276" s="72">
        <f t="shared" si="139"/>
        <v>262</v>
      </c>
      <c r="B276" s="33" t="s">
        <v>345</v>
      </c>
      <c r="C276" s="24" t="s">
        <v>346</v>
      </c>
      <c r="D276" s="24" t="s">
        <v>156</v>
      </c>
      <c r="E276" s="25" t="s">
        <v>327</v>
      </c>
      <c r="F276" s="24"/>
      <c r="G276" s="25" t="s">
        <v>158</v>
      </c>
      <c r="H276" s="26">
        <f>H278</f>
        <v>274000</v>
      </c>
      <c r="I276" s="27">
        <f>I278</f>
        <v>274000</v>
      </c>
      <c r="J276" s="27">
        <f>J278</f>
        <v>274000</v>
      </c>
      <c r="K276" s="22"/>
      <c r="L276" s="22"/>
      <c r="M276" s="8"/>
      <c r="N276" s="28"/>
      <c r="Q276" s="71">
        <f t="shared" si="101"/>
        <v>822000</v>
      </c>
      <c r="R276" s="73">
        <f t="shared" si="102"/>
        <v>0</v>
      </c>
      <c r="S276" s="74"/>
      <c r="T276" s="74"/>
      <c r="U276" s="74"/>
    </row>
    <row r="277" spans="1:21" ht="45" outlineLevel="6">
      <c r="A277" s="72">
        <f t="shared" si="139"/>
        <v>263</v>
      </c>
      <c r="B277" s="33" t="s">
        <v>339</v>
      </c>
      <c r="C277" s="24" t="s">
        <v>346</v>
      </c>
      <c r="D277" s="24" t="s">
        <v>340</v>
      </c>
      <c r="E277" s="25" t="s">
        <v>327</v>
      </c>
      <c r="F277" s="24"/>
      <c r="G277" s="25" t="s">
        <v>158</v>
      </c>
      <c r="H277" s="26">
        <f>H278</f>
        <v>274000</v>
      </c>
      <c r="I277" s="26">
        <f>I278</f>
        <v>274000</v>
      </c>
      <c r="J277" s="26">
        <f>J278</f>
        <v>274000</v>
      </c>
      <c r="K277" s="22"/>
      <c r="L277" s="22"/>
      <c r="M277" s="8"/>
      <c r="N277" s="28"/>
      <c r="Q277" s="71">
        <f t="shared" ref="Q277:Q340" si="142">H277+I277+J277</f>
        <v>822000</v>
      </c>
      <c r="R277" s="73">
        <f t="shared" ref="R277:R340" si="143">SUM(S277:U277)</f>
        <v>0</v>
      </c>
      <c r="S277" s="74"/>
      <c r="T277" s="74"/>
      <c r="U277" s="74"/>
    </row>
    <row r="278" spans="1:21" ht="15" outlineLevel="6">
      <c r="A278" s="72">
        <f t="shared" si="139"/>
        <v>264</v>
      </c>
      <c r="B278" s="25" t="s">
        <v>342</v>
      </c>
      <c r="C278" s="24" t="s">
        <v>346</v>
      </c>
      <c r="D278" s="24" t="s">
        <v>343</v>
      </c>
      <c r="E278" s="25" t="s">
        <v>327</v>
      </c>
      <c r="F278" s="24"/>
      <c r="G278" s="25" t="s">
        <v>158</v>
      </c>
      <c r="H278" s="26">
        <f>SUM(K278:N278)</f>
        <v>274000</v>
      </c>
      <c r="I278" s="30">
        <v>274000</v>
      </c>
      <c r="J278" s="30">
        <v>274000</v>
      </c>
      <c r="K278" s="22">
        <v>274000</v>
      </c>
      <c r="L278" s="22"/>
      <c r="M278" s="8"/>
      <c r="N278" s="31"/>
      <c r="Q278" s="71">
        <f t="shared" si="142"/>
        <v>822000</v>
      </c>
      <c r="R278" s="73">
        <f t="shared" si="143"/>
        <v>0</v>
      </c>
      <c r="S278" s="74"/>
      <c r="T278" s="74"/>
      <c r="U278" s="74"/>
    </row>
    <row r="279" spans="1:21" ht="15" outlineLevel="6">
      <c r="A279" s="72">
        <f t="shared" si="139"/>
        <v>265</v>
      </c>
      <c r="B279" s="25" t="s">
        <v>70</v>
      </c>
      <c r="C279" s="24" t="s">
        <v>346</v>
      </c>
      <c r="D279" s="24" t="s">
        <v>343</v>
      </c>
      <c r="E279" s="25"/>
      <c r="F279" s="24" t="s">
        <v>71</v>
      </c>
      <c r="G279" s="25"/>
      <c r="H279" s="26">
        <f>H278</f>
        <v>274000</v>
      </c>
      <c r="I279" s="26">
        <f t="shared" ref="I279:J279" si="144">I278</f>
        <v>274000</v>
      </c>
      <c r="J279" s="26">
        <f t="shared" si="144"/>
        <v>274000</v>
      </c>
      <c r="K279" s="22"/>
      <c r="L279" s="22"/>
      <c r="M279" s="8"/>
      <c r="N279" s="31"/>
      <c r="Q279" s="71">
        <f t="shared" si="142"/>
        <v>822000</v>
      </c>
      <c r="R279" s="73">
        <f t="shared" si="143"/>
        <v>0</v>
      </c>
      <c r="S279" s="74"/>
      <c r="T279" s="74"/>
      <c r="U279" s="74"/>
    </row>
    <row r="280" spans="1:21" ht="15" outlineLevel="6">
      <c r="A280" s="72">
        <f t="shared" si="139"/>
        <v>266</v>
      </c>
      <c r="B280" s="25" t="s">
        <v>75</v>
      </c>
      <c r="C280" s="24" t="s">
        <v>346</v>
      </c>
      <c r="D280" s="24" t="s">
        <v>343</v>
      </c>
      <c r="E280" s="25"/>
      <c r="F280" s="24" t="s">
        <v>76</v>
      </c>
      <c r="G280" s="25"/>
      <c r="H280" s="26">
        <f>H278</f>
        <v>274000</v>
      </c>
      <c r="I280" s="26">
        <f t="shared" ref="I280:J280" si="145">I278</f>
        <v>274000</v>
      </c>
      <c r="J280" s="26">
        <f t="shared" si="145"/>
        <v>274000</v>
      </c>
      <c r="K280" s="22"/>
      <c r="L280" s="22"/>
      <c r="M280" s="8"/>
      <c r="N280" s="31"/>
      <c r="Q280" s="71">
        <f t="shared" si="142"/>
        <v>822000</v>
      </c>
      <c r="R280" s="73">
        <f t="shared" si="143"/>
        <v>0</v>
      </c>
      <c r="S280" s="74"/>
      <c r="T280" s="74"/>
      <c r="U280" s="74"/>
    </row>
    <row r="281" spans="1:21" ht="75" outlineLevel="7">
      <c r="A281" s="72">
        <f t="shared" si="139"/>
        <v>267</v>
      </c>
      <c r="B281" s="25" t="s">
        <v>453</v>
      </c>
      <c r="C281" s="24" t="s">
        <v>454</v>
      </c>
      <c r="D281" s="24" t="s">
        <v>156</v>
      </c>
      <c r="E281" s="25" t="s">
        <v>282</v>
      </c>
      <c r="F281" s="24"/>
      <c r="G281" s="25" t="s">
        <v>157</v>
      </c>
      <c r="H281" s="26">
        <f>H283</f>
        <v>39000</v>
      </c>
      <c r="I281" s="78">
        <f>I283</f>
        <v>39000</v>
      </c>
      <c r="J281" s="27">
        <f>J283</f>
        <v>40000</v>
      </c>
      <c r="K281" s="22"/>
      <c r="L281" s="22"/>
      <c r="M281" s="8"/>
      <c r="N281" s="28"/>
      <c r="Q281" s="71">
        <f t="shared" si="142"/>
        <v>118000</v>
      </c>
      <c r="R281" s="73">
        <f t="shared" si="143"/>
        <v>0</v>
      </c>
      <c r="S281" s="74"/>
      <c r="T281" s="74"/>
      <c r="U281" s="74"/>
    </row>
    <row r="282" spans="1:21" ht="45" outlineLevel="4">
      <c r="A282" s="72">
        <f t="shared" si="139"/>
        <v>268</v>
      </c>
      <c r="B282" s="25" t="s">
        <v>339</v>
      </c>
      <c r="C282" s="24" t="s">
        <v>454</v>
      </c>
      <c r="D282" s="24" t="s">
        <v>340</v>
      </c>
      <c r="E282" s="25" t="s">
        <v>282</v>
      </c>
      <c r="F282" s="24"/>
      <c r="G282" s="25" t="s">
        <v>157</v>
      </c>
      <c r="H282" s="26">
        <f>H283</f>
        <v>39000</v>
      </c>
      <c r="I282" s="26">
        <f>I283</f>
        <v>39000</v>
      </c>
      <c r="J282" s="26">
        <f>J283</f>
        <v>40000</v>
      </c>
      <c r="K282" s="22"/>
      <c r="L282" s="22"/>
      <c r="M282" s="8"/>
      <c r="N282" s="28"/>
      <c r="Q282" s="71">
        <f t="shared" si="142"/>
        <v>118000</v>
      </c>
      <c r="R282" s="73">
        <f t="shared" si="143"/>
        <v>0</v>
      </c>
      <c r="S282" s="74"/>
      <c r="T282" s="74"/>
      <c r="U282" s="74"/>
    </row>
    <row r="283" spans="1:21" ht="15" outlineLevel="5">
      <c r="A283" s="72">
        <f t="shared" si="139"/>
        <v>269</v>
      </c>
      <c r="B283" s="25" t="s">
        <v>342</v>
      </c>
      <c r="C283" s="24" t="s">
        <v>454</v>
      </c>
      <c r="D283" s="24" t="s">
        <v>343</v>
      </c>
      <c r="E283" s="25" t="s">
        <v>282</v>
      </c>
      <c r="F283" s="24"/>
      <c r="G283" s="25" t="s">
        <v>157</v>
      </c>
      <c r="H283" s="26">
        <f>SUM(K283:N283)</f>
        <v>39000</v>
      </c>
      <c r="I283" s="30">
        <v>39000</v>
      </c>
      <c r="J283" s="30">
        <v>40000</v>
      </c>
      <c r="K283" s="22">
        <v>39000</v>
      </c>
      <c r="L283" s="22"/>
      <c r="M283" s="8"/>
      <c r="N283" s="31"/>
      <c r="Q283" s="71">
        <f t="shared" si="142"/>
        <v>118000</v>
      </c>
      <c r="R283" s="73">
        <f t="shared" si="143"/>
        <v>0</v>
      </c>
      <c r="S283" s="74"/>
      <c r="T283" s="74"/>
      <c r="U283" s="74"/>
    </row>
    <row r="284" spans="1:21" ht="15" outlineLevel="5">
      <c r="A284" s="72">
        <f t="shared" si="139"/>
        <v>270</v>
      </c>
      <c r="B284" s="25" t="s">
        <v>87</v>
      </c>
      <c r="C284" s="24" t="s">
        <v>454</v>
      </c>
      <c r="D284" s="24" t="s">
        <v>343</v>
      </c>
      <c r="E284" s="25"/>
      <c r="F284" s="24" t="s">
        <v>88</v>
      </c>
      <c r="G284" s="25"/>
      <c r="H284" s="26">
        <f>H283</f>
        <v>39000</v>
      </c>
      <c r="I284" s="26">
        <f t="shared" ref="I284:J284" si="146">I283</f>
        <v>39000</v>
      </c>
      <c r="J284" s="26">
        <f t="shared" si="146"/>
        <v>40000</v>
      </c>
      <c r="K284" s="22"/>
      <c r="L284" s="22"/>
      <c r="M284" s="8"/>
      <c r="N284" s="31"/>
      <c r="Q284" s="71">
        <f t="shared" si="142"/>
        <v>118000</v>
      </c>
      <c r="R284" s="73">
        <f t="shared" si="143"/>
        <v>0</v>
      </c>
      <c r="S284" s="74"/>
      <c r="T284" s="74"/>
      <c r="U284" s="74"/>
    </row>
    <row r="285" spans="1:21" ht="15" outlineLevel="5">
      <c r="A285" s="72">
        <f t="shared" si="139"/>
        <v>271</v>
      </c>
      <c r="B285" s="25" t="s">
        <v>90</v>
      </c>
      <c r="C285" s="24" t="s">
        <v>454</v>
      </c>
      <c r="D285" s="24" t="s">
        <v>343</v>
      </c>
      <c r="E285" s="25"/>
      <c r="F285" s="24" t="s">
        <v>91</v>
      </c>
      <c r="G285" s="25"/>
      <c r="H285" s="26">
        <f>H283</f>
        <v>39000</v>
      </c>
      <c r="I285" s="26">
        <f t="shared" ref="I285:J285" si="147">I283</f>
        <v>39000</v>
      </c>
      <c r="J285" s="26">
        <f t="shared" si="147"/>
        <v>40000</v>
      </c>
      <c r="K285" s="22"/>
      <c r="L285" s="22"/>
      <c r="M285" s="8"/>
      <c r="N285" s="31"/>
      <c r="Q285" s="71">
        <f t="shared" si="142"/>
        <v>118000</v>
      </c>
      <c r="R285" s="73">
        <f t="shared" si="143"/>
        <v>0</v>
      </c>
      <c r="S285" s="74"/>
      <c r="T285" s="74"/>
      <c r="U285" s="74"/>
    </row>
    <row r="286" spans="1:21" ht="150" outlineLevel="7">
      <c r="A286" s="72">
        <f t="shared" si="139"/>
        <v>272</v>
      </c>
      <c r="B286" s="35" t="s">
        <v>448</v>
      </c>
      <c r="C286" s="24" t="s">
        <v>449</v>
      </c>
      <c r="D286" s="24"/>
      <c r="E286" s="25" t="s">
        <v>282</v>
      </c>
      <c r="F286" s="24"/>
      <c r="G286" s="25" t="s">
        <v>157</v>
      </c>
      <c r="H286" s="26">
        <f>H288</f>
        <v>1000</v>
      </c>
      <c r="I286" s="75">
        <f>I288</f>
        <v>1000</v>
      </c>
      <c r="J286" s="26">
        <f>J288</f>
        <v>0</v>
      </c>
      <c r="K286" s="22"/>
      <c r="L286" s="22"/>
      <c r="M286" s="8"/>
      <c r="N286" s="31"/>
      <c r="Q286" s="71">
        <f t="shared" si="142"/>
        <v>2000</v>
      </c>
      <c r="R286" s="73">
        <f t="shared" si="143"/>
        <v>0</v>
      </c>
      <c r="S286" s="74"/>
      <c r="T286" s="74"/>
      <c r="U286" s="74"/>
    </row>
    <row r="287" spans="1:21" ht="45" outlineLevel="7">
      <c r="A287" s="72">
        <f t="shared" si="139"/>
        <v>273</v>
      </c>
      <c r="B287" s="33" t="s">
        <v>339</v>
      </c>
      <c r="C287" s="24" t="s">
        <v>449</v>
      </c>
      <c r="D287" s="24" t="s">
        <v>340</v>
      </c>
      <c r="E287" s="25" t="s">
        <v>282</v>
      </c>
      <c r="F287" s="24"/>
      <c r="G287" s="25" t="s">
        <v>157</v>
      </c>
      <c r="H287" s="26">
        <f>H288</f>
        <v>1000</v>
      </c>
      <c r="I287" s="26">
        <f>I288</f>
        <v>1000</v>
      </c>
      <c r="J287" s="26">
        <f>J288</f>
        <v>0</v>
      </c>
      <c r="K287" s="22"/>
      <c r="L287" s="22"/>
      <c r="M287" s="8"/>
      <c r="N287" s="31"/>
      <c r="Q287" s="71">
        <f t="shared" si="142"/>
        <v>2000</v>
      </c>
      <c r="R287" s="73">
        <f t="shared" si="143"/>
        <v>0</v>
      </c>
      <c r="S287" s="74"/>
      <c r="T287" s="74"/>
      <c r="U287" s="74"/>
    </row>
    <row r="288" spans="1:21" ht="15" outlineLevel="7">
      <c r="A288" s="72">
        <f t="shared" si="139"/>
        <v>274</v>
      </c>
      <c r="B288" s="25" t="s">
        <v>342</v>
      </c>
      <c r="C288" s="24" t="s">
        <v>449</v>
      </c>
      <c r="D288" s="24" t="s">
        <v>343</v>
      </c>
      <c r="E288" s="25" t="s">
        <v>282</v>
      </c>
      <c r="F288" s="24"/>
      <c r="G288" s="25" t="s">
        <v>157</v>
      </c>
      <c r="H288" s="26">
        <f>SUM(K288:N288)</f>
        <v>1000</v>
      </c>
      <c r="I288" s="29">
        <v>1000</v>
      </c>
      <c r="J288" s="30">
        <v>0</v>
      </c>
      <c r="K288" s="22">
        <v>1000</v>
      </c>
      <c r="L288" s="22"/>
      <c r="M288" s="8"/>
      <c r="N288" s="31"/>
      <c r="Q288" s="71">
        <f t="shared" si="142"/>
        <v>2000</v>
      </c>
      <c r="R288" s="73">
        <f t="shared" si="143"/>
        <v>0</v>
      </c>
      <c r="S288" s="74"/>
      <c r="T288" s="74"/>
      <c r="U288" s="74"/>
    </row>
    <row r="289" spans="1:21" ht="15" outlineLevel="7">
      <c r="A289" s="72">
        <f t="shared" si="139"/>
        <v>275</v>
      </c>
      <c r="B289" s="25" t="s">
        <v>87</v>
      </c>
      <c r="C289" s="24" t="s">
        <v>449</v>
      </c>
      <c r="D289" s="24" t="s">
        <v>343</v>
      </c>
      <c r="E289" s="25"/>
      <c r="F289" s="24" t="s">
        <v>88</v>
      </c>
      <c r="G289" s="25"/>
      <c r="H289" s="26">
        <f>H288</f>
        <v>1000</v>
      </c>
      <c r="I289" s="26">
        <f t="shared" ref="I289:J289" si="148">I288</f>
        <v>1000</v>
      </c>
      <c r="J289" s="26">
        <f t="shared" si="148"/>
        <v>0</v>
      </c>
      <c r="K289" s="22"/>
      <c r="L289" s="22"/>
      <c r="M289" s="8"/>
      <c r="N289" s="31"/>
      <c r="Q289" s="71">
        <f t="shared" si="142"/>
        <v>2000</v>
      </c>
      <c r="R289" s="73">
        <f t="shared" si="143"/>
        <v>0</v>
      </c>
      <c r="S289" s="74"/>
      <c r="T289" s="74"/>
      <c r="U289" s="74"/>
    </row>
    <row r="290" spans="1:21" ht="15" outlineLevel="7">
      <c r="A290" s="72">
        <f t="shared" si="139"/>
        <v>276</v>
      </c>
      <c r="B290" s="25" t="s">
        <v>90</v>
      </c>
      <c r="C290" s="24" t="s">
        <v>449</v>
      </c>
      <c r="D290" s="24" t="s">
        <v>343</v>
      </c>
      <c r="E290" s="25"/>
      <c r="F290" s="24" t="s">
        <v>91</v>
      </c>
      <c r="G290" s="25"/>
      <c r="H290" s="26">
        <f>H288</f>
        <v>1000</v>
      </c>
      <c r="I290" s="26">
        <f t="shared" ref="I290:J290" si="149">I288</f>
        <v>1000</v>
      </c>
      <c r="J290" s="26">
        <f t="shared" si="149"/>
        <v>0</v>
      </c>
      <c r="K290" s="22"/>
      <c r="L290" s="22"/>
      <c r="M290" s="8"/>
      <c r="N290" s="31"/>
      <c r="Q290" s="71">
        <f t="shared" si="142"/>
        <v>2000</v>
      </c>
      <c r="R290" s="73">
        <f t="shared" si="143"/>
        <v>0</v>
      </c>
      <c r="S290" s="74"/>
      <c r="T290" s="74"/>
      <c r="U290" s="74"/>
    </row>
    <row r="291" spans="1:21" ht="45" outlineLevel="6">
      <c r="A291" s="72">
        <f t="shared" si="139"/>
        <v>277</v>
      </c>
      <c r="B291" s="25" t="s">
        <v>350</v>
      </c>
      <c r="C291" s="24" t="s">
        <v>351</v>
      </c>
      <c r="D291" s="24" t="s">
        <v>156</v>
      </c>
      <c r="E291" s="25" t="s">
        <v>327</v>
      </c>
      <c r="F291" s="24"/>
      <c r="G291" s="25" t="s">
        <v>158</v>
      </c>
      <c r="H291" s="26">
        <f>H292+H313</f>
        <v>8575000</v>
      </c>
      <c r="I291" s="26">
        <f t="shared" ref="I291:J291" si="150">I292+I313</f>
        <v>8575000</v>
      </c>
      <c r="J291" s="26">
        <f t="shared" si="150"/>
        <v>8575000</v>
      </c>
      <c r="K291" s="22">
        <f>K292+K313</f>
        <v>8575000</v>
      </c>
      <c r="L291" s="22">
        <f t="shared" ref="L291:P291" si="151">L292+L313</f>
        <v>0</v>
      </c>
      <c r="M291" s="22">
        <f t="shared" si="151"/>
        <v>0</v>
      </c>
      <c r="N291" s="22">
        <f t="shared" si="151"/>
        <v>0</v>
      </c>
      <c r="O291" s="22">
        <f t="shared" si="151"/>
        <v>0</v>
      </c>
      <c r="P291" s="22">
        <f t="shared" si="151"/>
        <v>0</v>
      </c>
      <c r="Q291" s="71">
        <f t="shared" si="142"/>
        <v>25725000</v>
      </c>
      <c r="R291" s="22">
        <f t="shared" ref="R291:U291" si="152">SUM(R292:R323)</f>
        <v>0</v>
      </c>
      <c r="S291" s="22">
        <f t="shared" si="152"/>
        <v>0</v>
      </c>
      <c r="T291" s="22">
        <f t="shared" si="152"/>
        <v>0</v>
      </c>
      <c r="U291" s="22">
        <f t="shared" si="152"/>
        <v>0</v>
      </c>
    </row>
    <row r="292" spans="1:21" ht="75" outlineLevel="7">
      <c r="A292" s="72">
        <f t="shared" si="139"/>
        <v>278</v>
      </c>
      <c r="B292" s="25" t="s">
        <v>489</v>
      </c>
      <c r="C292" s="24" t="s">
        <v>490</v>
      </c>
      <c r="D292" s="24" t="s">
        <v>156</v>
      </c>
      <c r="E292" s="25" t="s">
        <v>33</v>
      </c>
      <c r="F292" s="24"/>
      <c r="G292" s="25" t="s">
        <v>158</v>
      </c>
      <c r="H292" s="26">
        <f>H293+H298+H303+H308</f>
        <v>2847000</v>
      </c>
      <c r="I292" s="75">
        <f>I293+I298+I303+I308</f>
        <v>2847000</v>
      </c>
      <c r="J292" s="26">
        <f>J293+J298+J303+J308</f>
        <v>2847000</v>
      </c>
      <c r="K292" s="22">
        <f>SUM(K293:K312)</f>
        <v>2847000</v>
      </c>
      <c r="L292" s="22">
        <f t="shared" ref="L292:P292" si="153">SUM(L293:L312)</f>
        <v>0</v>
      </c>
      <c r="M292" s="22">
        <f t="shared" si="153"/>
        <v>0</v>
      </c>
      <c r="N292" s="22">
        <f t="shared" si="153"/>
        <v>0</v>
      </c>
      <c r="O292" s="22">
        <f t="shared" si="153"/>
        <v>0</v>
      </c>
      <c r="P292" s="22">
        <f t="shared" si="153"/>
        <v>0</v>
      </c>
      <c r="Q292" s="71">
        <f t="shared" si="142"/>
        <v>8541000</v>
      </c>
      <c r="R292" s="73">
        <f t="shared" si="143"/>
        <v>0</v>
      </c>
      <c r="S292" s="74"/>
      <c r="T292" s="74"/>
      <c r="U292" s="74"/>
    </row>
    <row r="293" spans="1:21" ht="105" outlineLevel="4">
      <c r="A293" s="72">
        <f t="shared" si="139"/>
        <v>279</v>
      </c>
      <c r="B293" s="25" t="s">
        <v>492</v>
      </c>
      <c r="C293" s="24" t="s">
        <v>493</v>
      </c>
      <c r="D293" s="24" t="s">
        <v>156</v>
      </c>
      <c r="E293" s="25" t="s">
        <v>33</v>
      </c>
      <c r="F293" s="24"/>
      <c r="G293" s="25" t="s">
        <v>158</v>
      </c>
      <c r="H293" s="26">
        <f>H295</f>
        <v>2353000</v>
      </c>
      <c r="I293" s="27">
        <f>I295</f>
        <v>2353000</v>
      </c>
      <c r="J293" s="27">
        <f>J295</f>
        <v>2353000</v>
      </c>
      <c r="K293" s="22"/>
      <c r="L293" s="22"/>
      <c r="M293" s="8"/>
      <c r="N293" s="28"/>
      <c r="Q293" s="71">
        <f t="shared" si="142"/>
        <v>7059000</v>
      </c>
      <c r="R293" s="73">
        <f t="shared" si="143"/>
        <v>0</v>
      </c>
      <c r="S293" s="74"/>
      <c r="T293" s="74"/>
      <c r="U293" s="74"/>
    </row>
    <row r="294" spans="1:21" ht="45" outlineLevel="5">
      <c r="A294" s="72">
        <f t="shared" si="139"/>
        <v>280</v>
      </c>
      <c r="B294" s="25" t="s">
        <v>339</v>
      </c>
      <c r="C294" s="24" t="s">
        <v>493</v>
      </c>
      <c r="D294" s="24" t="s">
        <v>340</v>
      </c>
      <c r="E294" s="25" t="s">
        <v>33</v>
      </c>
      <c r="F294" s="24"/>
      <c r="G294" s="25" t="s">
        <v>158</v>
      </c>
      <c r="H294" s="26">
        <f>H295</f>
        <v>2353000</v>
      </c>
      <c r="I294" s="26">
        <f>I295</f>
        <v>2353000</v>
      </c>
      <c r="J294" s="26">
        <f>J295</f>
        <v>2353000</v>
      </c>
      <c r="K294" s="22"/>
      <c r="L294" s="22"/>
      <c r="M294" s="8"/>
      <c r="N294" s="28"/>
      <c r="Q294" s="71">
        <f t="shared" si="142"/>
        <v>7059000</v>
      </c>
      <c r="R294" s="73">
        <f t="shared" si="143"/>
        <v>0</v>
      </c>
      <c r="S294" s="74"/>
      <c r="T294" s="74"/>
      <c r="U294" s="74"/>
    </row>
    <row r="295" spans="1:21" ht="15" outlineLevel="6">
      <c r="A295" s="72">
        <f t="shared" si="139"/>
        <v>281</v>
      </c>
      <c r="B295" s="25" t="s">
        <v>342</v>
      </c>
      <c r="C295" s="24" t="s">
        <v>493</v>
      </c>
      <c r="D295" s="24" t="s">
        <v>343</v>
      </c>
      <c r="E295" s="25" t="s">
        <v>33</v>
      </c>
      <c r="F295" s="24"/>
      <c r="G295" s="25" t="s">
        <v>158</v>
      </c>
      <c r="H295" s="26">
        <f>SUM(K295:N295)</f>
        <v>2353000</v>
      </c>
      <c r="I295" s="30">
        <v>2353000</v>
      </c>
      <c r="J295" s="30">
        <v>2353000</v>
      </c>
      <c r="K295" s="22">
        <v>2353000</v>
      </c>
      <c r="L295" s="22"/>
      <c r="M295" s="8"/>
      <c r="N295" s="31"/>
      <c r="Q295" s="71">
        <f t="shared" si="142"/>
        <v>7059000</v>
      </c>
      <c r="R295" s="73">
        <f t="shared" si="143"/>
        <v>0</v>
      </c>
      <c r="S295" s="74"/>
      <c r="T295" s="74"/>
      <c r="U295" s="74"/>
    </row>
    <row r="296" spans="1:21" ht="15" outlineLevel="6">
      <c r="A296" s="72">
        <f t="shared" si="139"/>
        <v>282</v>
      </c>
      <c r="B296" s="25" t="s">
        <v>118</v>
      </c>
      <c r="C296" s="24" t="s">
        <v>493</v>
      </c>
      <c r="D296" s="24" t="s">
        <v>343</v>
      </c>
      <c r="E296" s="25"/>
      <c r="F296" s="24" t="s">
        <v>119</v>
      </c>
      <c r="G296" s="25"/>
      <c r="H296" s="26">
        <f>H295</f>
        <v>2353000</v>
      </c>
      <c r="I296" s="26">
        <f t="shared" ref="I296:J296" si="154">I295</f>
        <v>2353000</v>
      </c>
      <c r="J296" s="26">
        <f t="shared" si="154"/>
        <v>2353000</v>
      </c>
      <c r="K296" s="22"/>
      <c r="L296" s="22"/>
      <c r="M296" s="8"/>
      <c r="N296" s="31"/>
      <c r="Q296" s="71">
        <f t="shared" si="142"/>
        <v>7059000</v>
      </c>
      <c r="R296" s="73">
        <f t="shared" si="143"/>
        <v>0</v>
      </c>
      <c r="S296" s="74"/>
      <c r="T296" s="74"/>
      <c r="U296" s="74"/>
    </row>
    <row r="297" spans="1:21" ht="15" outlineLevel="6">
      <c r="A297" s="72">
        <f t="shared" si="139"/>
        <v>283</v>
      </c>
      <c r="B297" s="25" t="s">
        <v>121</v>
      </c>
      <c r="C297" s="24" t="s">
        <v>493</v>
      </c>
      <c r="D297" s="24" t="s">
        <v>343</v>
      </c>
      <c r="E297" s="25"/>
      <c r="F297" s="24" t="s">
        <v>122</v>
      </c>
      <c r="G297" s="25"/>
      <c r="H297" s="26">
        <f>H295</f>
        <v>2353000</v>
      </c>
      <c r="I297" s="26">
        <f t="shared" ref="I297:J297" si="155">I295</f>
        <v>2353000</v>
      </c>
      <c r="J297" s="26">
        <f t="shared" si="155"/>
        <v>2353000</v>
      </c>
      <c r="K297" s="22"/>
      <c r="L297" s="22"/>
      <c r="M297" s="8"/>
      <c r="N297" s="31"/>
      <c r="Q297" s="71">
        <f t="shared" si="142"/>
        <v>7059000</v>
      </c>
      <c r="R297" s="73">
        <f t="shared" si="143"/>
        <v>0</v>
      </c>
      <c r="S297" s="74"/>
      <c r="T297" s="74"/>
      <c r="U297" s="74"/>
    </row>
    <row r="298" spans="1:21" ht="150" outlineLevel="6">
      <c r="A298" s="72">
        <f t="shared" si="139"/>
        <v>284</v>
      </c>
      <c r="B298" s="33" t="s">
        <v>497</v>
      </c>
      <c r="C298" s="24" t="s">
        <v>498</v>
      </c>
      <c r="D298" s="24" t="s">
        <v>156</v>
      </c>
      <c r="E298" s="25" t="s">
        <v>33</v>
      </c>
      <c r="F298" s="24"/>
      <c r="G298" s="25" t="s">
        <v>158</v>
      </c>
      <c r="H298" s="26">
        <f>H300</f>
        <v>94000</v>
      </c>
      <c r="I298" s="27">
        <f>I300</f>
        <v>94000</v>
      </c>
      <c r="J298" s="27">
        <f>J300</f>
        <v>94000</v>
      </c>
      <c r="K298" s="22"/>
      <c r="L298" s="22"/>
      <c r="M298" s="8"/>
      <c r="N298" s="28"/>
      <c r="Q298" s="71">
        <f t="shared" si="142"/>
        <v>282000</v>
      </c>
      <c r="R298" s="73">
        <f t="shared" si="143"/>
        <v>0</v>
      </c>
      <c r="S298" s="74"/>
      <c r="T298" s="74"/>
      <c r="U298" s="74"/>
    </row>
    <row r="299" spans="1:21" ht="45" outlineLevel="7">
      <c r="A299" s="72">
        <f t="shared" si="139"/>
        <v>285</v>
      </c>
      <c r="B299" s="33" t="s">
        <v>339</v>
      </c>
      <c r="C299" s="24" t="s">
        <v>498</v>
      </c>
      <c r="D299" s="24" t="s">
        <v>340</v>
      </c>
      <c r="E299" s="25" t="s">
        <v>33</v>
      </c>
      <c r="F299" s="24"/>
      <c r="G299" s="25" t="s">
        <v>158</v>
      </c>
      <c r="H299" s="26">
        <f>H300</f>
        <v>94000</v>
      </c>
      <c r="I299" s="75">
        <f>I300</f>
        <v>94000</v>
      </c>
      <c r="J299" s="26">
        <f>J300</f>
        <v>94000</v>
      </c>
      <c r="K299" s="22"/>
      <c r="L299" s="22"/>
      <c r="M299" s="8"/>
      <c r="N299" s="28"/>
      <c r="Q299" s="71">
        <f t="shared" si="142"/>
        <v>282000</v>
      </c>
      <c r="R299" s="73">
        <f t="shared" si="143"/>
        <v>0</v>
      </c>
      <c r="S299" s="74"/>
      <c r="T299" s="74"/>
      <c r="U299" s="74"/>
    </row>
    <row r="300" spans="1:21" ht="15" outlineLevel="6">
      <c r="A300" s="72">
        <f t="shared" si="139"/>
        <v>286</v>
      </c>
      <c r="B300" s="25" t="s">
        <v>342</v>
      </c>
      <c r="C300" s="24" t="s">
        <v>498</v>
      </c>
      <c r="D300" s="24" t="s">
        <v>343</v>
      </c>
      <c r="E300" s="25" t="s">
        <v>33</v>
      </c>
      <c r="F300" s="24"/>
      <c r="G300" s="25" t="s">
        <v>158</v>
      </c>
      <c r="H300" s="26">
        <f>SUM(K300:N300)</f>
        <v>94000</v>
      </c>
      <c r="I300" s="30">
        <v>94000</v>
      </c>
      <c r="J300" s="30">
        <v>94000</v>
      </c>
      <c r="K300" s="22">
        <v>94000</v>
      </c>
      <c r="L300" s="22"/>
      <c r="M300" s="8"/>
      <c r="N300" s="31"/>
      <c r="Q300" s="71">
        <f t="shared" si="142"/>
        <v>282000</v>
      </c>
      <c r="R300" s="73">
        <f t="shared" si="143"/>
        <v>0</v>
      </c>
      <c r="S300" s="74"/>
      <c r="T300" s="74"/>
      <c r="U300" s="74"/>
    </row>
    <row r="301" spans="1:21" ht="15" outlineLevel="6">
      <c r="A301" s="72">
        <f t="shared" si="139"/>
        <v>287</v>
      </c>
      <c r="B301" s="25" t="s">
        <v>118</v>
      </c>
      <c r="C301" s="24" t="s">
        <v>498</v>
      </c>
      <c r="D301" s="24" t="s">
        <v>343</v>
      </c>
      <c r="E301" s="25"/>
      <c r="F301" s="24" t="s">
        <v>119</v>
      </c>
      <c r="G301" s="25"/>
      <c r="H301" s="26">
        <f>H300</f>
        <v>94000</v>
      </c>
      <c r="I301" s="26">
        <f t="shared" ref="I301:J301" si="156">I300</f>
        <v>94000</v>
      </c>
      <c r="J301" s="26">
        <f t="shared" si="156"/>
        <v>94000</v>
      </c>
      <c r="K301" s="22"/>
      <c r="L301" s="22"/>
      <c r="M301" s="8"/>
      <c r="N301" s="31"/>
      <c r="Q301" s="71">
        <f t="shared" si="142"/>
        <v>282000</v>
      </c>
      <c r="R301" s="73">
        <f t="shared" si="143"/>
        <v>0</v>
      </c>
      <c r="S301" s="74"/>
      <c r="T301" s="74"/>
      <c r="U301" s="74"/>
    </row>
    <row r="302" spans="1:21" ht="15" outlineLevel="6">
      <c r="A302" s="72">
        <f t="shared" si="139"/>
        <v>288</v>
      </c>
      <c r="B302" s="25" t="s">
        <v>121</v>
      </c>
      <c r="C302" s="24" t="s">
        <v>498</v>
      </c>
      <c r="D302" s="24" t="s">
        <v>343</v>
      </c>
      <c r="E302" s="25"/>
      <c r="F302" s="24" t="s">
        <v>122</v>
      </c>
      <c r="G302" s="25"/>
      <c r="H302" s="26">
        <f>H300</f>
        <v>94000</v>
      </c>
      <c r="I302" s="26">
        <f t="shared" ref="I302:J302" si="157">I300</f>
        <v>94000</v>
      </c>
      <c r="J302" s="26">
        <f t="shared" si="157"/>
        <v>94000</v>
      </c>
      <c r="K302" s="22"/>
      <c r="L302" s="22"/>
      <c r="M302" s="8"/>
      <c r="N302" s="31"/>
      <c r="Q302" s="71">
        <f t="shared" si="142"/>
        <v>282000</v>
      </c>
      <c r="R302" s="73">
        <f t="shared" si="143"/>
        <v>0</v>
      </c>
      <c r="S302" s="74"/>
      <c r="T302" s="74"/>
      <c r="U302" s="74"/>
    </row>
    <row r="303" spans="1:21" ht="75" outlineLevel="6">
      <c r="A303" s="72">
        <f t="shared" si="139"/>
        <v>289</v>
      </c>
      <c r="B303" s="25" t="s">
        <v>502</v>
      </c>
      <c r="C303" s="24" t="s">
        <v>503</v>
      </c>
      <c r="D303" s="24" t="s">
        <v>156</v>
      </c>
      <c r="E303" s="25" t="s">
        <v>33</v>
      </c>
      <c r="F303" s="24"/>
      <c r="G303" s="25" t="s">
        <v>158</v>
      </c>
      <c r="H303" s="26">
        <f>H305</f>
        <v>385000</v>
      </c>
      <c r="I303" s="27">
        <f>I305</f>
        <v>385000</v>
      </c>
      <c r="J303" s="27">
        <f>J305</f>
        <v>385000</v>
      </c>
      <c r="K303" s="22"/>
      <c r="L303" s="22"/>
      <c r="M303" s="8"/>
      <c r="N303" s="28"/>
      <c r="Q303" s="71">
        <f t="shared" si="142"/>
        <v>1155000</v>
      </c>
      <c r="R303" s="73">
        <f t="shared" si="143"/>
        <v>0</v>
      </c>
      <c r="S303" s="74"/>
      <c r="T303" s="74"/>
      <c r="U303" s="74"/>
    </row>
    <row r="304" spans="1:21" ht="45" outlineLevel="7">
      <c r="A304" s="72">
        <f t="shared" si="139"/>
        <v>290</v>
      </c>
      <c r="B304" s="25" t="s">
        <v>172</v>
      </c>
      <c r="C304" s="24" t="s">
        <v>503</v>
      </c>
      <c r="D304" s="24" t="s">
        <v>173</v>
      </c>
      <c r="E304" s="25" t="s">
        <v>33</v>
      </c>
      <c r="F304" s="24"/>
      <c r="G304" s="25" t="s">
        <v>158</v>
      </c>
      <c r="H304" s="26">
        <f>H305</f>
        <v>385000</v>
      </c>
      <c r="I304" s="75">
        <f>I305</f>
        <v>385000</v>
      </c>
      <c r="J304" s="26">
        <f>J305</f>
        <v>385000</v>
      </c>
      <c r="K304" s="22"/>
      <c r="L304" s="22"/>
      <c r="M304" s="8"/>
      <c r="N304" s="28"/>
      <c r="Q304" s="71">
        <f t="shared" si="142"/>
        <v>1155000</v>
      </c>
      <c r="R304" s="73">
        <f t="shared" si="143"/>
        <v>0</v>
      </c>
      <c r="S304" s="74"/>
      <c r="T304" s="74"/>
      <c r="U304" s="74"/>
    </row>
    <row r="305" spans="1:21" ht="45" outlineLevel="6">
      <c r="A305" s="72">
        <f t="shared" si="139"/>
        <v>291</v>
      </c>
      <c r="B305" s="25" t="s">
        <v>174</v>
      </c>
      <c r="C305" s="24" t="s">
        <v>503</v>
      </c>
      <c r="D305" s="24" t="s">
        <v>175</v>
      </c>
      <c r="E305" s="25" t="s">
        <v>33</v>
      </c>
      <c r="F305" s="24"/>
      <c r="G305" s="25" t="s">
        <v>158</v>
      </c>
      <c r="H305" s="26">
        <f>SUM(K305:N305)</f>
        <v>385000</v>
      </c>
      <c r="I305" s="30">
        <v>385000</v>
      </c>
      <c r="J305" s="30">
        <v>385000</v>
      </c>
      <c r="K305" s="22">
        <v>385000</v>
      </c>
      <c r="L305" s="22"/>
      <c r="M305" s="8"/>
      <c r="N305" s="31"/>
      <c r="Q305" s="71">
        <f t="shared" si="142"/>
        <v>1155000</v>
      </c>
      <c r="R305" s="73">
        <f t="shared" si="143"/>
        <v>0</v>
      </c>
      <c r="S305" s="74"/>
      <c r="T305" s="74"/>
      <c r="U305" s="74"/>
    </row>
    <row r="306" spans="1:21" ht="15" outlineLevel="6">
      <c r="A306" s="72">
        <f t="shared" si="139"/>
        <v>292</v>
      </c>
      <c r="B306" s="25" t="s">
        <v>118</v>
      </c>
      <c r="C306" s="24" t="s">
        <v>503</v>
      </c>
      <c r="D306" s="24" t="s">
        <v>175</v>
      </c>
      <c r="E306" s="25"/>
      <c r="F306" s="24" t="s">
        <v>119</v>
      </c>
      <c r="G306" s="25"/>
      <c r="H306" s="26">
        <f>H305</f>
        <v>385000</v>
      </c>
      <c r="I306" s="26">
        <f t="shared" ref="I306:J306" si="158">I305</f>
        <v>385000</v>
      </c>
      <c r="J306" s="26">
        <f t="shared" si="158"/>
        <v>385000</v>
      </c>
      <c r="K306" s="22"/>
      <c r="L306" s="22"/>
      <c r="M306" s="8"/>
      <c r="N306" s="31"/>
      <c r="Q306" s="71">
        <f t="shared" si="142"/>
        <v>1155000</v>
      </c>
      <c r="R306" s="73">
        <f t="shared" si="143"/>
        <v>0</v>
      </c>
      <c r="S306" s="74"/>
      <c r="T306" s="74"/>
      <c r="U306" s="74"/>
    </row>
    <row r="307" spans="1:21" ht="15" outlineLevel="6">
      <c r="A307" s="72">
        <f t="shared" si="139"/>
        <v>293</v>
      </c>
      <c r="B307" s="25" t="s">
        <v>121</v>
      </c>
      <c r="C307" s="24" t="s">
        <v>503</v>
      </c>
      <c r="D307" s="24" t="s">
        <v>175</v>
      </c>
      <c r="E307" s="25"/>
      <c r="F307" s="24" t="s">
        <v>122</v>
      </c>
      <c r="G307" s="25"/>
      <c r="H307" s="26">
        <f>H305</f>
        <v>385000</v>
      </c>
      <c r="I307" s="26">
        <f t="shared" ref="I307:J307" si="159">I305</f>
        <v>385000</v>
      </c>
      <c r="J307" s="26">
        <f t="shared" si="159"/>
        <v>385000</v>
      </c>
      <c r="K307" s="22"/>
      <c r="L307" s="22"/>
      <c r="M307" s="8"/>
      <c r="N307" s="31"/>
      <c r="Q307" s="71">
        <f t="shared" si="142"/>
        <v>1155000</v>
      </c>
      <c r="R307" s="73">
        <f t="shared" si="143"/>
        <v>0</v>
      </c>
      <c r="S307" s="74"/>
      <c r="T307" s="74"/>
      <c r="U307" s="74"/>
    </row>
    <row r="308" spans="1:21" ht="90" outlineLevel="6">
      <c r="A308" s="72">
        <f t="shared" si="139"/>
        <v>294</v>
      </c>
      <c r="B308" s="25" t="s">
        <v>507</v>
      </c>
      <c r="C308" s="24" t="s">
        <v>508</v>
      </c>
      <c r="D308" s="24" t="s">
        <v>156</v>
      </c>
      <c r="E308" s="25" t="s">
        <v>33</v>
      </c>
      <c r="F308" s="24"/>
      <c r="G308" s="25" t="s">
        <v>158</v>
      </c>
      <c r="H308" s="26">
        <f>H310</f>
        <v>15000</v>
      </c>
      <c r="I308" s="27">
        <f>I310</f>
        <v>15000</v>
      </c>
      <c r="J308" s="27">
        <f>J310</f>
        <v>15000</v>
      </c>
      <c r="K308" s="22"/>
      <c r="L308" s="22"/>
      <c r="M308" s="8"/>
      <c r="N308" s="28"/>
      <c r="Q308" s="71">
        <f t="shared" si="142"/>
        <v>45000</v>
      </c>
      <c r="R308" s="73">
        <f t="shared" si="143"/>
        <v>0</v>
      </c>
      <c r="S308" s="74"/>
      <c r="T308" s="74"/>
      <c r="U308" s="74"/>
    </row>
    <row r="309" spans="1:21" ht="45" outlineLevel="7">
      <c r="A309" s="72">
        <f t="shared" si="139"/>
        <v>295</v>
      </c>
      <c r="B309" s="25" t="s">
        <v>172</v>
      </c>
      <c r="C309" s="24" t="s">
        <v>508</v>
      </c>
      <c r="D309" s="24" t="s">
        <v>173</v>
      </c>
      <c r="E309" s="25" t="s">
        <v>33</v>
      </c>
      <c r="F309" s="24"/>
      <c r="G309" s="25" t="s">
        <v>158</v>
      </c>
      <c r="H309" s="26">
        <f>H310</f>
        <v>15000</v>
      </c>
      <c r="I309" s="75">
        <f>I310</f>
        <v>15000</v>
      </c>
      <c r="J309" s="26">
        <f>J310</f>
        <v>15000</v>
      </c>
      <c r="K309" s="22"/>
      <c r="L309" s="22"/>
      <c r="M309" s="8"/>
      <c r="N309" s="28"/>
      <c r="Q309" s="71">
        <f t="shared" si="142"/>
        <v>45000</v>
      </c>
      <c r="R309" s="73">
        <f t="shared" si="143"/>
        <v>0</v>
      </c>
      <c r="S309" s="74"/>
      <c r="T309" s="74"/>
      <c r="U309" s="74"/>
    </row>
    <row r="310" spans="1:21" ht="45" outlineLevel="6">
      <c r="A310" s="72">
        <f t="shared" si="139"/>
        <v>296</v>
      </c>
      <c r="B310" s="25" t="s">
        <v>174</v>
      </c>
      <c r="C310" s="24" t="s">
        <v>508</v>
      </c>
      <c r="D310" s="24" t="s">
        <v>175</v>
      </c>
      <c r="E310" s="25" t="s">
        <v>33</v>
      </c>
      <c r="F310" s="24"/>
      <c r="G310" s="25" t="s">
        <v>158</v>
      </c>
      <c r="H310" s="26">
        <f>SUM(K310:N310)</f>
        <v>15000</v>
      </c>
      <c r="I310" s="30">
        <v>15000</v>
      </c>
      <c r="J310" s="30">
        <v>15000</v>
      </c>
      <c r="K310" s="22">
        <v>15000</v>
      </c>
      <c r="L310" s="22"/>
      <c r="M310" s="8"/>
      <c r="N310" s="31"/>
      <c r="Q310" s="71">
        <f t="shared" si="142"/>
        <v>45000</v>
      </c>
      <c r="R310" s="73">
        <f t="shared" si="143"/>
        <v>0</v>
      </c>
      <c r="S310" s="74"/>
      <c r="T310" s="74"/>
      <c r="U310" s="74"/>
    </row>
    <row r="311" spans="1:21" ht="15" outlineLevel="6">
      <c r="A311" s="72">
        <f t="shared" si="139"/>
        <v>297</v>
      </c>
      <c r="B311" s="25" t="s">
        <v>118</v>
      </c>
      <c r="C311" s="24" t="s">
        <v>508</v>
      </c>
      <c r="D311" s="24" t="s">
        <v>175</v>
      </c>
      <c r="E311" s="25"/>
      <c r="F311" s="24" t="s">
        <v>119</v>
      </c>
      <c r="G311" s="25"/>
      <c r="H311" s="26">
        <f>H310</f>
        <v>15000</v>
      </c>
      <c r="I311" s="26">
        <f t="shared" ref="I311:J311" si="160">I310</f>
        <v>15000</v>
      </c>
      <c r="J311" s="26">
        <f t="shared" si="160"/>
        <v>15000</v>
      </c>
      <c r="K311" s="22"/>
      <c r="L311" s="22"/>
      <c r="M311" s="8"/>
      <c r="N311" s="31"/>
      <c r="Q311" s="71">
        <f t="shared" si="142"/>
        <v>45000</v>
      </c>
      <c r="R311" s="73">
        <f t="shared" si="143"/>
        <v>0</v>
      </c>
      <c r="S311" s="74"/>
      <c r="T311" s="74"/>
      <c r="U311" s="74"/>
    </row>
    <row r="312" spans="1:21" ht="15" outlineLevel="6">
      <c r="A312" s="72">
        <f t="shared" si="139"/>
        <v>298</v>
      </c>
      <c r="B312" s="25" t="s">
        <v>121</v>
      </c>
      <c r="C312" s="24" t="s">
        <v>508</v>
      </c>
      <c r="D312" s="24" t="s">
        <v>175</v>
      </c>
      <c r="E312" s="25"/>
      <c r="F312" s="24" t="s">
        <v>122</v>
      </c>
      <c r="G312" s="25"/>
      <c r="H312" s="26">
        <f>H310</f>
        <v>15000</v>
      </c>
      <c r="I312" s="26">
        <f t="shared" ref="I312:J312" si="161">I310</f>
        <v>15000</v>
      </c>
      <c r="J312" s="26">
        <f t="shared" si="161"/>
        <v>15000</v>
      </c>
      <c r="K312" s="22"/>
      <c r="L312" s="22"/>
      <c r="M312" s="8"/>
      <c r="N312" s="31"/>
      <c r="Q312" s="71">
        <f t="shared" si="142"/>
        <v>45000</v>
      </c>
      <c r="R312" s="73">
        <f t="shared" si="143"/>
        <v>0</v>
      </c>
      <c r="S312" s="74"/>
      <c r="T312" s="74"/>
      <c r="U312" s="74"/>
    </row>
    <row r="313" spans="1:21" ht="75" outlineLevel="6">
      <c r="A313" s="72">
        <f t="shared" si="139"/>
        <v>299</v>
      </c>
      <c r="B313" s="25" t="s">
        <v>353</v>
      </c>
      <c r="C313" s="24" t="s">
        <v>354</v>
      </c>
      <c r="D313" s="24" t="s">
        <v>156</v>
      </c>
      <c r="E313" s="25" t="s">
        <v>327</v>
      </c>
      <c r="F313" s="24"/>
      <c r="G313" s="25" t="s">
        <v>158</v>
      </c>
      <c r="H313" s="26">
        <f>H314+H319</f>
        <v>5728000</v>
      </c>
      <c r="I313" s="26">
        <f>I314+I319</f>
        <v>5728000</v>
      </c>
      <c r="J313" s="26">
        <f>J314+J319</f>
        <v>5728000</v>
      </c>
      <c r="K313" s="22">
        <f>SUM(K314:K323)</f>
        <v>5728000</v>
      </c>
      <c r="L313" s="22">
        <f t="shared" ref="L313:P313" si="162">SUM(L314:L323)</f>
        <v>0</v>
      </c>
      <c r="M313" s="22">
        <f t="shared" si="162"/>
        <v>0</v>
      </c>
      <c r="N313" s="22">
        <f t="shared" si="162"/>
        <v>0</v>
      </c>
      <c r="O313" s="22">
        <f t="shared" si="162"/>
        <v>0</v>
      </c>
      <c r="P313" s="22">
        <f t="shared" si="162"/>
        <v>0</v>
      </c>
      <c r="Q313" s="71">
        <f t="shared" si="142"/>
        <v>17184000</v>
      </c>
      <c r="R313" s="73">
        <f t="shared" si="143"/>
        <v>0</v>
      </c>
      <c r="S313" s="74"/>
      <c r="T313" s="74"/>
      <c r="U313" s="74"/>
    </row>
    <row r="314" spans="1:21" ht="105" outlineLevel="7">
      <c r="A314" s="72">
        <f t="shared" si="139"/>
        <v>300</v>
      </c>
      <c r="B314" s="25" t="s">
        <v>356</v>
      </c>
      <c r="C314" s="24" t="s">
        <v>357</v>
      </c>
      <c r="D314" s="24" t="s">
        <v>156</v>
      </c>
      <c r="E314" s="25" t="s">
        <v>327</v>
      </c>
      <c r="F314" s="24"/>
      <c r="G314" s="25" t="s">
        <v>158</v>
      </c>
      <c r="H314" s="26">
        <f>H316</f>
        <v>5213000</v>
      </c>
      <c r="I314" s="78">
        <f>I316</f>
        <v>5213000</v>
      </c>
      <c r="J314" s="27">
        <f>J316</f>
        <v>5213000</v>
      </c>
      <c r="K314" s="22"/>
      <c r="L314" s="22"/>
      <c r="M314" s="8"/>
      <c r="N314" s="28"/>
      <c r="Q314" s="71">
        <f t="shared" si="142"/>
        <v>15639000</v>
      </c>
      <c r="R314" s="73">
        <f t="shared" si="143"/>
        <v>0</v>
      </c>
      <c r="S314" s="74"/>
      <c r="T314" s="74"/>
      <c r="U314" s="74"/>
    </row>
    <row r="315" spans="1:21" ht="45" outlineLevel="4">
      <c r="A315" s="72">
        <f t="shared" si="139"/>
        <v>301</v>
      </c>
      <c r="B315" s="25" t="s">
        <v>339</v>
      </c>
      <c r="C315" s="24" t="s">
        <v>357</v>
      </c>
      <c r="D315" s="24" t="s">
        <v>340</v>
      </c>
      <c r="E315" s="25" t="s">
        <v>327</v>
      </c>
      <c r="F315" s="24"/>
      <c r="G315" s="25" t="s">
        <v>158</v>
      </c>
      <c r="H315" s="26">
        <f>H316</f>
        <v>5213000</v>
      </c>
      <c r="I315" s="26">
        <f>I316</f>
        <v>5213000</v>
      </c>
      <c r="J315" s="26">
        <f>J316</f>
        <v>5213000</v>
      </c>
      <c r="K315" s="22"/>
      <c r="L315" s="22"/>
      <c r="M315" s="8"/>
      <c r="N315" s="28"/>
      <c r="Q315" s="71">
        <f t="shared" si="142"/>
        <v>15639000</v>
      </c>
      <c r="R315" s="73">
        <f t="shared" si="143"/>
        <v>0</v>
      </c>
      <c r="S315" s="74"/>
      <c r="T315" s="74"/>
      <c r="U315" s="74"/>
    </row>
    <row r="316" spans="1:21" ht="15" outlineLevel="5">
      <c r="A316" s="72">
        <f t="shared" si="139"/>
        <v>302</v>
      </c>
      <c r="B316" s="25" t="s">
        <v>342</v>
      </c>
      <c r="C316" s="24" t="s">
        <v>357</v>
      </c>
      <c r="D316" s="24" t="s">
        <v>343</v>
      </c>
      <c r="E316" s="25" t="s">
        <v>327</v>
      </c>
      <c r="F316" s="24"/>
      <c r="G316" s="25" t="s">
        <v>158</v>
      </c>
      <c r="H316" s="26">
        <f>SUM(K316:N316)</f>
        <v>5213000</v>
      </c>
      <c r="I316" s="30">
        <v>5213000</v>
      </c>
      <c r="J316" s="30">
        <v>5213000</v>
      </c>
      <c r="K316" s="22">
        <v>5213000</v>
      </c>
      <c r="L316" s="22"/>
      <c r="M316" s="8"/>
      <c r="N316" s="31"/>
      <c r="Q316" s="71">
        <f t="shared" si="142"/>
        <v>15639000</v>
      </c>
      <c r="R316" s="73">
        <f t="shared" si="143"/>
        <v>0</v>
      </c>
      <c r="S316" s="74"/>
      <c r="T316" s="74"/>
      <c r="U316" s="74"/>
    </row>
    <row r="317" spans="1:21" ht="15" outlineLevel="5">
      <c r="A317" s="72">
        <f t="shared" si="139"/>
        <v>303</v>
      </c>
      <c r="B317" s="25" t="s">
        <v>70</v>
      </c>
      <c r="C317" s="24" t="s">
        <v>357</v>
      </c>
      <c r="D317" s="24" t="s">
        <v>343</v>
      </c>
      <c r="E317" s="25"/>
      <c r="F317" s="24" t="s">
        <v>71</v>
      </c>
      <c r="G317" s="25"/>
      <c r="H317" s="26">
        <f>H316</f>
        <v>5213000</v>
      </c>
      <c r="I317" s="26">
        <f t="shared" ref="I317:J317" si="163">I316</f>
        <v>5213000</v>
      </c>
      <c r="J317" s="26">
        <f t="shared" si="163"/>
        <v>5213000</v>
      </c>
      <c r="K317" s="22"/>
      <c r="L317" s="22"/>
      <c r="M317" s="8"/>
      <c r="N317" s="31"/>
      <c r="Q317" s="71">
        <f t="shared" si="142"/>
        <v>15639000</v>
      </c>
      <c r="R317" s="73">
        <f t="shared" si="143"/>
        <v>0</v>
      </c>
      <c r="S317" s="74"/>
      <c r="T317" s="74"/>
      <c r="U317" s="74"/>
    </row>
    <row r="318" spans="1:21" ht="15" outlineLevel="5">
      <c r="A318" s="72">
        <f t="shared" si="139"/>
        <v>304</v>
      </c>
      <c r="B318" s="25" t="s">
        <v>75</v>
      </c>
      <c r="C318" s="24" t="s">
        <v>357</v>
      </c>
      <c r="D318" s="24" t="s">
        <v>343</v>
      </c>
      <c r="E318" s="25"/>
      <c r="F318" s="24" t="s">
        <v>76</v>
      </c>
      <c r="G318" s="25"/>
      <c r="H318" s="26">
        <f>H316</f>
        <v>5213000</v>
      </c>
      <c r="I318" s="26">
        <f t="shared" ref="I318:J318" si="164">I316</f>
        <v>5213000</v>
      </c>
      <c r="J318" s="26">
        <f t="shared" si="164"/>
        <v>5213000</v>
      </c>
      <c r="K318" s="22"/>
      <c r="L318" s="22"/>
      <c r="M318" s="8"/>
      <c r="N318" s="31"/>
      <c r="Q318" s="71">
        <f t="shared" si="142"/>
        <v>15639000</v>
      </c>
      <c r="R318" s="73">
        <f t="shared" si="143"/>
        <v>0</v>
      </c>
      <c r="S318" s="74"/>
      <c r="T318" s="74"/>
      <c r="U318" s="74"/>
    </row>
    <row r="319" spans="1:21" ht="150" outlineLevel="6">
      <c r="A319" s="72">
        <f t="shared" si="139"/>
        <v>305</v>
      </c>
      <c r="B319" s="33" t="s">
        <v>361</v>
      </c>
      <c r="C319" s="24" t="s">
        <v>362</v>
      </c>
      <c r="D319" s="24" t="s">
        <v>156</v>
      </c>
      <c r="E319" s="25" t="s">
        <v>327</v>
      </c>
      <c r="F319" s="24"/>
      <c r="G319" s="25" t="s">
        <v>158</v>
      </c>
      <c r="H319" s="26">
        <f>H321</f>
        <v>515000</v>
      </c>
      <c r="I319" s="27">
        <f>I321</f>
        <v>515000</v>
      </c>
      <c r="J319" s="27">
        <f>J321</f>
        <v>515000</v>
      </c>
      <c r="K319" s="22"/>
      <c r="L319" s="22"/>
      <c r="M319" s="8"/>
      <c r="N319" s="28"/>
      <c r="Q319" s="71">
        <f t="shared" si="142"/>
        <v>1545000</v>
      </c>
      <c r="R319" s="73">
        <f t="shared" si="143"/>
        <v>0</v>
      </c>
      <c r="S319" s="74"/>
      <c r="T319" s="74"/>
      <c r="U319" s="74"/>
    </row>
    <row r="320" spans="1:21" ht="45" outlineLevel="6">
      <c r="A320" s="72">
        <f t="shared" si="139"/>
        <v>306</v>
      </c>
      <c r="B320" s="33" t="s">
        <v>339</v>
      </c>
      <c r="C320" s="24" t="s">
        <v>362</v>
      </c>
      <c r="D320" s="24" t="s">
        <v>340</v>
      </c>
      <c r="E320" s="25" t="s">
        <v>327</v>
      </c>
      <c r="F320" s="24"/>
      <c r="G320" s="25" t="s">
        <v>158</v>
      </c>
      <c r="H320" s="26">
        <f>H321</f>
        <v>515000</v>
      </c>
      <c r="I320" s="26">
        <f>I321</f>
        <v>515000</v>
      </c>
      <c r="J320" s="26">
        <f>J321</f>
        <v>515000</v>
      </c>
      <c r="K320" s="22"/>
      <c r="L320" s="22"/>
      <c r="M320" s="8"/>
      <c r="N320" s="28"/>
      <c r="Q320" s="71">
        <f t="shared" si="142"/>
        <v>1545000</v>
      </c>
      <c r="R320" s="73">
        <f t="shared" si="143"/>
        <v>0</v>
      </c>
      <c r="S320" s="74"/>
      <c r="T320" s="74"/>
      <c r="U320" s="74"/>
    </row>
    <row r="321" spans="1:21" ht="15" outlineLevel="7">
      <c r="A321" s="72">
        <f t="shared" si="139"/>
        <v>307</v>
      </c>
      <c r="B321" s="25" t="s">
        <v>342</v>
      </c>
      <c r="C321" s="24" t="s">
        <v>362</v>
      </c>
      <c r="D321" s="24" t="s">
        <v>343</v>
      </c>
      <c r="E321" s="25" t="s">
        <v>327</v>
      </c>
      <c r="F321" s="24"/>
      <c r="G321" s="25" t="s">
        <v>158</v>
      </c>
      <c r="H321" s="26">
        <f>SUM(K321:N321)</f>
        <v>515000</v>
      </c>
      <c r="I321" s="29">
        <v>515000</v>
      </c>
      <c r="J321" s="30">
        <v>515000</v>
      </c>
      <c r="K321" s="22">
        <v>515000</v>
      </c>
      <c r="L321" s="22"/>
      <c r="M321" s="8"/>
      <c r="N321" s="31"/>
      <c r="Q321" s="71">
        <f t="shared" si="142"/>
        <v>1545000</v>
      </c>
      <c r="R321" s="73">
        <f t="shared" si="143"/>
        <v>0</v>
      </c>
      <c r="S321" s="74"/>
      <c r="T321" s="74"/>
      <c r="U321" s="74"/>
    </row>
    <row r="322" spans="1:21" ht="15" outlineLevel="7">
      <c r="A322" s="72">
        <f t="shared" si="139"/>
        <v>308</v>
      </c>
      <c r="B322" s="25" t="s">
        <v>70</v>
      </c>
      <c r="C322" s="24" t="s">
        <v>362</v>
      </c>
      <c r="D322" s="24" t="s">
        <v>343</v>
      </c>
      <c r="E322" s="25"/>
      <c r="F322" s="24" t="s">
        <v>71</v>
      </c>
      <c r="G322" s="25"/>
      <c r="H322" s="26">
        <f>H321</f>
        <v>515000</v>
      </c>
      <c r="I322" s="26">
        <f t="shared" ref="I322:J322" si="165">I321</f>
        <v>515000</v>
      </c>
      <c r="J322" s="26">
        <f t="shared" si="165"/>
        <v>515000</v>
      </c>
      <c r="K322" s="22"/>
      <c r="L322" s="22"/>
      <c r="M322" s="8"/>
      <c r="N322" s="31"/>
      <c r="Q322" s="71">
        <f t="shared" si="142"/>
        <v>1545000</v>
      </c>
      <c r="R322" s="73">
        <f t="shared" si="143"/>
        <v>0</v>
      </c>
      <c r="S322" s="74"/>
      <c r="T322" s="74"/>
      <c r="U322" s="74"/>
    </row>
    <row r="323" spans="1:21" ht="15" outlineLevel="7">
      <c r="A323" s="72">
        <f t="shared" si="139"/>
        <v>309</v>
      </c>
      <c r="B323" s="25" t="s">
        <v>75</v>
      </c>
      <c r="C323" s="24" t="s">
        <v>362</v>
      </c>
      <c r="D323" s="24" t="s">
        <v>343</v>
      </c>
      <c r="E323" s="25"/>
      <c r="F323" s="24" t="s">
        <v>76</v>
      </c>
      <c r="G323" s="25"/>
      <c r="H323" s="26">
        <f>H321</f>
        <v>515000</v>
      </c>
      <c r="I323" s="26">
        <f t="shared" ref="I323:J323" si="166">I321</f>
        <v>515000</v>
      </c>
      <c r="J323" s="26">
        <f t="shared" si="166"/>
        <v>515000</v>
      </c>
      <c r="K323" s="22"/>
      <c r="L323" s="22"/>
      <c r="M323" s="8"/>
      <c r="N323" s="31"/>
      <c r="Q323" s="71">
        <f t="shared" si="142"/>
        <v>1545000</v>
      </c>
      <c r="R323" s="73">
        <f t="shared" si="143"/>
        <v>0</v>
      </c>
      <c r="S323" s="74"/>
      <c r="T323" s="74"/>
      <c r="U323" s="74"/>
    </row>
    <row r="324" spans="1:21" ht="30" outlineLevel="6">
      <c r="A324" s="72">
        <f t="shared" si="139"/>
        <v>310</v>
      </c>
      <c r="B324" s="25" t="s">
        <v>367</v>
      </c>
      <c r="C324" s="24" t="s">
        <v>368</v>
      </c>
      <c r="D324" s="24" t="s">
        <v>156</v>
      </c>
      <c r="E324" s="25" t="s">
        <v>327</v>
      </c>
      <c r="F324" s="24"/>
      <c r="G324" s="25" t="s">
        <v>327</v>
      </c>
      <c r="H324" s="26">
        <f>H325+H351</f>
        <v>2576200</v>
      </c>
      <c r="I324" s="26">
        <f t="shared" ref="I324:J324" si="167">I325+I351</f>
        <v>2420200</v>
      </c>
      <c r="J324" s="26">
        <f t="shared" si="167"/>
        <v>2420200</v>
      </c>
      <c r="K324" s="22">
        <f>K325+K351</f>
        <v>2239000</v>
      </c>
      <c r="L324" s="22">
        <f t="shared" ref="L324:P324" si="168">L325+L351</f>
        <v>0</v>
      </c>
      <c r="M324" s="22">
        <f t="shared" si="168"/>
        <v>0</v>
      </c>
      <c r="N324" s="22">
        <f t="shared" si="168"/>
        <v>337200</v>
      </c>
      <c r="O324" s="22">
        <f t="shared" si="168"/>
        <v>337200</v>
      </c>
      <c r="P324" s="22">
        <f t="shared" si="168"/>
        <v>337200</v>
      </c>
      <c r="Q324" s="71">
        <f t="shared" si="142"/>
        <v>7416600</v>
      </c>
      <c r="R324" s="22">
        <f t="shared" ref="R324:U324" si="169">SUM(R325:R356)</f>
        <v>0</v>
      </c>
      <c r="S324" s="22">
        <f t="shared" si="169"/>
        <v>0</v>
      </c>
      <c r="T324" s="22">
        <f t="shared" si="169"/>
        <v>0</v>
      </c>
      <c r="U324" s="22">
        <f t="shared" si="169"/>
        <v>0</v>
      </c>
    </row>
    <row r="325" spans="1:21" ht="60" outlineLevel="7">
      <c r="A325" s="72">
        <f t="shared" si="139"/>
        <v>311</v>
      </c>
      <c r="B325" s="25" t="s">
        <v>370</v>
      </c>
      <c r="C325" s="24" t="s">
        <v>371</v>
      </c>
      <c r="D325" s="24" t="s">
        <v>156</v>
      </c>
      <c r="E325" s="25" t="s">
        <v>327</v>
      </c>
      <c r="F325" s="24"/>
      <c r="G325" s="25" t="s">
        <v>327</v>
      </c>
      <c r="H325" s="26">
        <f>H326++H331+H336+H341+H346</f>
        <v>1920200</v>
      </c>
      <c r="I325" s="26">
        <f t="shared" ref="I325:J325" si="170">I326++I331+I336+I341+I346</f>
        <v>1920200</v>
      </c>
      <c r="J325" s="26">
        <f t="shared" si="170"/>
        <v>1920200</v>
      </c>
      <c r="K325" s="22">
        <f>SUM(K326:K350)</f>
        <v>1583000</v>
      </c>
      <c r="L325" s="22">
        <f t="shared" ref="L325:P325" si="171">SUM(L326:L350)</f>
        <v>0</v>
      </c>
      <c r="M325" s="22">
        <f t="shared" si="171"/>
        <v>0</v>
      </c>
      <c r="N325" s="22">
        <f t="shared" si="171"/>
        <v>337200</v>
      </c>
      <c r="O325" s="22">
        <f t="shared" si="171"/>
        <v>337200</v>
      </c>
      <c r="P325" s="22">
        <f t="shared" si="171"/>
        <v>337200</v>
      </c>
      <c r="Q325" s="71">
        <f t="shared" si="142"/>
        <v>5760600</v>
      </c>
      <c r="R325" s="73">
        <f t="shared" si="143"/>
        <v>0</v>
      </c>
      <c r="S325" s="74"/>
      <c r="T325" s="74"/>
      <c r="U325" s="74"/>
    </row>
    <row r="326" spans="1:21" ht="90" outlineLevel="7">
      <c r="A326" s="72">
        <f t="shared" si="139"/>
        <v>312</v>
      </c>
      <c r="B326" s="25" t="s">
        <v>373</v>
      </c>
      <c r="C326" s="24" t="s">
        <v>374</v>
      </c>
      <c r="D326" s="24" t="s">
        <v>156</v>
      </c>
      <c r="E326" s="25" t="s">
        <v>327</v>
      </c>
      <c r="F326" s="24"/>
      <c r="G326" s="25" t="s">
        <v>327</v>
      </c>
      <c r="H326" s="26">
        <f>H328</f>
        <v>337200</v>
      </c>
      <c r="I326" s="27">
        <f>I328</f>
        <v>337200</v>
      </c>
      <c r="J326" s="27">
        <f>J328</f>
        <v>337200</v>
      </c>
      <c r="K326" s="22"/>
      <c r="L326" s="22"/>
      <c r="M326" s="8"/>
      <c r="N326" s="28"/>
      <c r="Q326" s="71">
        <f t="shared" si="142"/>
        <v>1011600</v>
      </c>
      <c r="R326" s="73">
        <f t="shared" si="143"/>
        <v>0</v>
      </c>
      <c r="S326" s="74"/>
      <c r="T326" s="74"/>
      <c r="U326" s="74"/>
    </row>
    <row r="327" spans="1:21" ht="45" outlineLevel="7">
      <c r="A327" s="72">
        <f t="shared" si="139"/>
        <v>313</v>
      </c>
      <c r="B327" s="25" t="s">
        <v>339</v>
      </c>
      <c r="C327" s="24" t="s">
        <v>374</v>
      </c>
      <c r="D327" s="24" t="s">
        <v>340</v>
      </c>
      <c r="E327" s="25" t="s">
        <v>327</v>
      </c>
      <c r="F327" s="24"/>
      <c r="G327" s="25" t="s">
        <v>327</v>
      </c>
      <c r="H327" s="26">
        <f>H328</f>
        <v>337200</v>
      </c>
      <c r="I327" s="75">
        <f>I328</f>
        <v>337200</v>
      </c>
      <c r="J327" s="26">
        <f>J328</f>
        <v>337200</v>
      </c>
      <c r="K327" s="22"/>
      <c r="L327" s="22"/>
      <c r="M327" s="8"/>
      <c r="N327" s="28"/>
      <c r="Q327" s="71">
        <f t="shared" si="142"/>
        <v>1011600</v>
      </c>
      <c r="R327" s="73">
        <f t="shared" si="143"/>
        <v>0</v>
      </c>
      <c r="S327" s="74"/>
      <c r="T327" s="74"/>
      <c r="U327" s="74"/>
    </row>
    <row r="328" spans="1:21" ht="15" outlineLevel="7">
      <c r="A328" s="72">
        <f t="shared" si="139"/>
        <v>314</v>
      </c>
      <c r="B328" s="25" t="s">
        <v>342</v>
      </c>
      <c r="C328" s="24" t="s">
        <v>374</v>
      </c>
      <c r="D328" s="24" t="s">
        <v>343</v>
      </c>
      <c r="E328" s="25" t="s">
        <v>327</v>
      </c>
      <c r="F328" s="24"/>
      <c r="G328" s="25" t="s">
        <v>327</v>
      </c>
      <c r="H328" s="26">
        <f>SUM(K328:N328)</f>
        <v>337200</v>
      </c>
      <c r="I328" s="30">
        <v>337200</v>
      </c>
      <c r="J328" s="30">
        <v>337200</v>
      </c>
      <c r="K328" s="22"/>
      <c r="L328" s="22"/>
      <c r="M328" s="8"/>
      <c r="N328" s="31">
        <v>337200</v>
      </c>
      <c r="O328" s="8">
        <v>337200</v>
      </c>
      <c r="P328" s="8">
        <v>337200</v>
      </c>
      <c r="Q328" s="71">
        <f t="shared" si="142"/>
        <v>1011600</v>
      </c>
      <c r="R328" s="73">
        <f t="shared" si="143"/>
        <v>0</v>
      </c>
      <c r="S328" s="74"/>
      <c r="T328" s="74"/>
      <c r="U328" s="74"/>
    </row>
    <row r="329" spans="1:21" ht="15" outlineLevel="7">
      <c r="A329" s="72">
        <f t="shared" si="139"/>
        <v>315</v>
      </c>
      <c r="B329" s="25" t="s">
        <v>70</v>
      </c>
      <c r="C329" s="24" t="s">
        <v>374</v>
      </c>
      <c r="D329" s="24" t="s">
        <v>343</v>
      </c>
      <c r="E329" s="25"/>
      <c r="F329" s="24" t="s">
        <v>71</v>
      </c>
      <c r="G329" s="25"/>
      <c r="H329" s="26">
        <f>H328</f>
        <v>337200</v>
      </c>
      <c r="I329" s="26">
        <f t="shared" ref="I329:J329" si="172">I328</f>
        <v>337200</v>
      </c>
      <c r="J329" s="26">
        <f t="shared" si="172"/>
        <v>337200</v>
      </c>
      <c r="K329" s="22"/>
      <c r="L329" s="22"/>
      <c r="M329" s="8"/>
      <c r="N329" s="31"/>
      <c r="Q329" s="71">
        <f t="shared" si="142"/>
        <v>1011600</v>
      </c>
      <c r="R329" s="73">
        <f t="shared" si="143"/>
        <v>0</v>
      </c>
      <c r="S329" s="74"/>
      <c r="T329" s="74"/>
      <c r="U329" s="74"/>
    </row>
    <row r="330" spans="1:21" ht="15" outlineLevel="7">
      <c r="A330" s="72">
        <f t="shared" si="139"/>
        <v>316</v>
      </c>
      <c r="B330" s="25" t="s">
        <v>81</v>
      </c>
      <c r="C330" s="24" t="s">
        <v>374</v>
      </c>
      <c r="D330" s="24" t="s">
        <v>343</v>
      </c>
      <c r="E330" s="25"/>
      <c r="F330" s="24" t="s">
        <v>82</v>
      </c>
      <c r="G330" s="25"/>
      <c r="H330" s="26">
        <f>H328</f>
        <v>337200</v>
      </c>
      <c r="I330" s="26">
        <f t="shared" ref="I330:J330" si="173">I328</f>
        <v>337200</v>
      </c>
      <c r="J330" s="26">
        <f t="shared" si="173"/>
        <v>337200</v>
      </c>
      <c r="K330" s="22"/>
      <c r="L330" s="22"/>
      <c r="M330" s="8"/>
      <c r="N330" s="31"/>
      <c r="Q330" s="71">
        <f t="shared" si="142"/>
        <v>1011600</v>
      </c>
      <c r="R330" s="73">
        <f t="shared" si="143"/>
        <v>0</v>
      </c>
      <c r="S330" s="74"/>
      <c r="T330" s="74"/>
      <c r="U330" s="74"/>
    </row>
    <row r="331" spans="1:21" ht="90" outlineLevel="7">
      <c r="A331" s="72">
        <f t="shared" si="139"/>
        <v>317</v>
      </c>
      <c r="B331" s="25" t="s">
        <v>378</v>
      </c>
      <c r="C331" s="24" t="s">
        <v>379</v>
      </c>
      <c r="D331" s="24" t="s">
        <v>156</v>
      </c>
      <c r="E331" s="25" t="s">
        <v>327</v>
      </c>
      <c r="F331" s="24"/>
      <c r="G331" s="25" t="s">
        <v>327</v>
      </c>
      <c r="H331" s="26">
        <f>H333</f>
        <v>1398000</v>
      </c>
      <c r="I331" s="78">
        <f>I333</f>
        <v>1398000</v>
      </c>
      <c r="J331" s="27">
        <f>J333</f>
        <v>1398000</v>
      </c>
      <c r="K331" s="22"/>
      <c r="L331" s="22"/>
      <c r="M331" s="8"/>
      <c r="N331" s="28"/>
      <c r="Q331" s="71">
        <f t="shared" si="142"/>
        <v>4194000</v>
      </c>
      <c r="R331" s="73">
        <f t="shared" si="143"/>
        <v>0</v>
      </c>
      <c r="S331" s="74"/>
      <c r="T331" s="74"/>
      <c r="U331" s="74"/>
    </row>
    <row r="332" spans="1:21" ht="45" outlineLevel="4">
      <c r="A332" s="72">
        <f t="shared" si="139"/>
        <v>318</v>
      </c>
      <c r="B332" s="25" t="s">
        <v>339</v>
      </c>
      <c r="C332" s="24" t="s">
        <v>379</v>
      </c>
      <c r="D332" s="24" t="s">
        <v>340</v>
      </c>
      <c r="E332" s="25" t="s">
        <v>327</v>
      </c>
      <c r="F332" s="24"/>
      <c r="G332" s="25" t="s">
        <v>327</v>
      </c>
      <c r="H332" s="26">
        <f>H333</f>
        <v>1398000</v>
      </c>
      <c r="I332" s="26">
        <f>I333</f>
        <v>1398000</v>
      </c>
      <c r="J332" s="26">
        <f>J333</f>
        <v>1398000</v>
      </c>
      <c r="K332" s="22"/>
      <c r="L332" s="22"/>
      <c r="M332" s="8"/>
      <c r="N332" s="28"/>
      <c r="Q332" s="71">
        <f t="shared" si="142"/>
        <v>4194000</v>
      </c>
      <c r="R332" s="73">
        <f t="shared" si="143"/>
        <v>0</v>
      </c>
      <c r="S332" s="74"/>
      <c r="T332" s="74"/>
      <c r="U332" s="74"/>
    </row>
    <row r="333" spans="1:21" ht="15" outlineLevel="5">
      <c r="A333" s="72">
        <f t="shared" si="139"/>
        <v>319</v>
      </c>
      <c r="B333" s="25" t="s">
        <v>342</v>
      </c>
      <c r="C333" s="24" t="s">
        <v>379</v>
      </c>
      <c r="D333" s="24" t="s">
        <v>343</v>
      </c>
      <c r="E333" s="25" t="s">
        <v>327</v>
      </c>
      <c r="F333" s="24"/>
      <c r="G333" s="25" t="s">
        <v>327</v>
      </c>
      <c r="H333" s="26">
        <f>SUM(K333:N333)</f>
        <v>1398000</v>
      </c>
      <c r="I333" s="30">
        <v>1398000</v>
      </c>
      <c r="J333" s="30">
        <v>1398000</v>
      </c>
      <c r="K333" s="22">
        <v>1398000</v>
      </c>
      <c r="L333" s="22"/>
      <c r="M333" s="8"/>
      <c r="N333" s="31"/>
      <c r="Q333" s="71">
        <f t="shared" si="142"/>
        <v>4194000</v>
      </c>
      <c r="R333" s="73">
        <f t="shared" si="143"/>
        <v>0</v>
      </c>
      <c r="S333" s="74"/>
      <c r="T333" s="74"/>
      <c r="U333" s="74"/>
    </row>
    <row r="334" spans="1:21" ht="15" outlineLevel="5">
      <c r="A334" s="72">
        <f t="shared" si="139"/>
        <v>320</v>
      </c>
      <c r="B334" s="25" t="s">
        <v>70</v>
      </c>
      <c r="C334" s="24" t="s">
        <v>379</v>
      </c>
      <c r="D334" s="24" t="s">
        <v>343</v>
      </c>
      <c r="E334" s="25"/>
      <c r="F334" s="24" t="s">
        <v>71</v>
      </c>
      <c r="G334" s="25"/>
      <c r="H334" s="26">
        <f>H333</f>
        <v>1398000</v>
      </c>
      <c r="I334" s="26">
        <f t="shared" ref="I334:J334" si="174">I333</f>
        <v>1398000</v>
      </c>
      <c r="J334" s="26">
        <f t="shared" si="174"/>
        <v>1398000</v>
      </c>
      <c r="K334" s="22"/>
      <c r="L334" s="22"/>
      <c r="M334" s="8"/>
      <c r="N334" s="31"/>
      <c r="Q334" s="71">
        <f t="shared" si="142"/>
        <v>4194000</v>
      </c>
      <c r="R334" s="73">
        <f t="shared" si="143"/>
        <v>0</v>
      </c>
      <c r="S334" s="74"/>
      <c r="T334" s="74"/>
      <c r="U334" s="74"/>
    </row>
    <row r="335" spans="1:21" ht="15" outlineLevel="5">
      <c r="A335" s="72">
        <f t="shared" si="139"/>
        <v>321</v>
      </c>
      <c r="B335" s="25" t="s">
        <v>81</v>
      </c>
      <c r="C335" s="24" t="s">
        <v>379</v>
      </c>
      <c r="D335" s="24" t="s">
        <v>343</v>
      </c>
      <c r="E335" s="25"/>
      <c r="F335" s="24" t="s">
        <v>82</v>
      </c>
      <c r="G335" s="25"/>
      <c r="H335" s="26">
        <f>H333</f>
        <v>1398000</v>
      </c>
      <c r="I335" s="26">
        <f t="shared" ref="I335:J335" si="175">I333</f>
        <v>1398000</v>
      </c>
      <c r="J335" s="26">
        <f t="shared" si="175"/>
        <v>1398000</v>
      </c>
      <c r="K335" s="22"/>
      <c r="L335" s="22"/>
      <c r="M335" s="8"/>
      <c r="N335" s="31"/>
      <c r="Q335" s="71">
        <f t="shared" si="142"/>
        <v>4194000</v>
      </c>
      <c r="R335" s="73">
        <f t="shared" si="143"/>
        <v>0</v>
      </c>
      <c r="S335" s="74"/>
      <c r="T335" s="74"/>
      <c r="U335" s="74"/>
    </row>
    <row r="336" spans="1:21" ht="135" outlineLevel="6">
      <c r="A336" s="72">
        <f t="shared" si="139"/>
        <v>322</v>
      </c>
      <c r="B336" s="33" t="s">
        <v>383</v>
      </c>
      <c r="C336" s="24" t="s">
        <v>384</v>
      </c>
      <c r="D336" s="24" t="s">
        <v>156</v>
      </c>
      <c r="E336" s="25" t="s">
        <v>327</v>
      </c>
      <c r="F336" s="24"/>
      <c r="G336" s="25" t="s">
        <v>327</v>
      </c>
      <c r="H336" s="26">
        <f>H338</f>
        <v>75000</v>
      </c>
      <c r="I336" s="27">
        <f>I338</f>
        <v>75000</v>
      </c>
      <c r="J336" s="27">
        <f>J338</f>
        <v>75000</v>
      </c>
      <c r="K336" s="22"/>
      <c r="L336" s="22"/>
      <c r="M336" s="8"/>
      <c r="N336" s="28"/>
      <c r="Q336" s="71">
        <f t="shared" si="142"/>
        <v>225000</v>
      </c>
      <c r="R336" s="73">
        <f t="shared" si="143"/>
        <v>0</v>
      </c>
      <c r="S336" s="74"/>
      <c r="T336" s="74"/>
      <c r="U336" s="74"/>
    </row>
    <row r="337" spans="1:21" ht="45" outlineLevel="6">
      <c r="A337" s="72">
        <f t="shared" ref="A337:A400" si="176">A336+1</f>
        <v>323</v>
      </c>
      <c r="B337" s="33" t="s">
        <v>339</v>
      </c>
      <c r="C337" s="24" t="s">
        <v>384</v>
      </c>
      <c r="D337" s="24" t="s">
        <v>340</v>
      </c>
      <c r="E337" s="25" t="s">
        <v>327</v>
      </c>
      <c r="F337" s="24"/>
      <c r="G337" s="25" t="s">
        <v>327</v>
      </c>
      <c r="H337" s="26">
        <f>H338</f>
        <v>75000</v>
      </c>
      <c r="I337" s="26">
        <f>I338</f>
        <v>75000</v>
      </c>
      <c r="J337" s="26">
        <f>J338</f>
        <v>75000</v>
      </c>
      <c r="K337" s="22"/>
      <c r="L337" s="22"/>
      <c r="M337" s="8"/>
      <c r="N337" s="28"/>
      <c r="Q337" s="71">
        <f t="shared" si="142"/>
        <v>225000</v>
      </c>
      <c r="R337" s="73">
        <f t="shared" si="143"/>
        <v>0</v>
      </c>
      <c r="S337" s="74"/>
      <c r="T337" s="74"/>
      <c r="U337" s="74"/>
    </row>
    <row r="338" spans="1:21" ht="15" outlineLevel="7">
      <c r="A338" s="72">
        <f t="shared" si="176"/>
        <v>324</v>
      </c>
      <c r="B338" s="25" t="s">
        <v>342</v>
      </c>
      <c r="C338" s="24" t="s">
        <v>384</v>
      </c>
      <c r="D338" s="24" t="s">
        <v>343</v>
      </c>
      <c r="E338" s="25" t="s">
        <v>327</v>
      </c>
      <c r="F338" s="24"/>
      <c r="G338" s="25" t="s">
        <v>327</v>
      </c>
      <c r="H338" s="26">
        <f>SUM(K338:N338)</f>
        <v>75000</v>
      </c>
      <c r="I338" s="29">
        <v>75000</v>
      </c>
      <c r="J338" s="30">
        <v>75000</v>
      </c>
      <c r="K338" s="22">
        <v>75000</v>
      </c>
      <c r="L338" s="22"/>
      <c r="M338" s="8"/>
      <c r="N338" s="31"/>
      <c r="Q338" s="71">
        <f t="shared" si="142"/>
        <v>225000</v>
      </c>
      <c r="R338" s="73">
        <f t="shared" si="143"/>
        <v>0</v>
      </c>
      <c r="S338" s="74"/>
      <c r="T338" s="74"/>
      <c r="U338" s="74"/>
    </row>
    <row r="339" spans="1:21" ht="15" outlineLevel="7">
      <c r="A339" s="72">
        <f t="shared" si="176"/>
        <v>325</v>
      </c>
      <c r="B339" s="25" t="s">
        <v>70</v>
      </c>
      <c r="C339" s="24" t="s">
        <v>384</v>
      </c>
      <c r="D339" s="24" t="s">
        <v>343</v>
      </c>
      <c r="E339" s="25"/>
      <c r="F339" s="24" t="s">
        <v>71</v>
      </c>
      <c r="G339" s="25"/>
      <c r="H339" s="26">
        <f>H338</f>
        <v>75000</v>
      </c>
      <c r="I339" s="26">
        <f t="shared" ref="I339:J339" si="177">I338</f>
        <v>75000</v>
      </c>
      <c r="J339" s="26">
        <f t="shared" si="177"/>
        <v>75000</v>
      </c>
      <c r="K339" s="22"/>
      <c r="L339" s="22"/>
      <c r="M339" s="8"/>
      <c r="N339" s="31"/>
      <c r="Q339" s="71">
        <f t="shared" si="142"/>
        <v>225000</v>
      </c>
      <c r="R339" s="73">
        <f t="shared" si="143"/>
        <v>0</v>
      </c>
      <c r="S339" s="74"/>
      <c r="T339" s="74"/>
      <c r="U339" s="74"/>
    </row>
    <row r="340" spans="1:21" ht="15" outlineLevel="7">
      <c r="A340" s="72">
        <f t="shared" si="176"/>
        <v>326</v>
      </c>
      <c r="B340" s="25" t="s">
        <v>81</v>
      </c>
      <c r="C340" s="24" t="s">
        <v>384</v>
      </c>
      <c r="D340" s="24" t="s">
        <v>343</v>
      </c>
      <c r="E340" s="25"/>
      <c r="F340" s="24" t="s">
        <v>82</v>
      </c>
      <c r="G340" s="25"/>
      <c r="H340" s="26">
        <f>H338</f>
        <v>75000</v>
      </c>
      <c r="I340" s="26">
        <f t="shared" ref="I340:J340" si="178">I338</f>
        <v>75000</v>
      </c>
      <c r="J340" s="26">
        <f t="shared" si="178"/>
        <v>75000</v>
      </c>
      <c r="K340" s="22"/>
      <c r="L340" s="22"/>
      <c r="M340" s="8"/>
      <c r="N340" s="31"/>
      <c r="Q340" s="71">
        <f t="shared" si="142"/>
        <v>225000</v>
      </c>
      <c r="R340" s="73">
        <f t="shared" si="143"/>
        <v>0</v>
      </c>
      <c r="S340" s="74"/>
      <c r="T340" s="74"/>
      <c r="U340" s="74"/>
    </row>
    <row r="341" spans="1:21" ht="90" outlineLevel="6">
      <c r="A341" s="72">
        <f t="shared" si="176"/>
        <v>327</v>
      </c>
      <c r="B341" s="25" t="s">
        <v>393</v>
      </c>
      <c r="C341" s="24" t="s">
        <v>394</v>
      </c>
      <c r="D341" s="24" t="s">
        <v>156</v>
      </c>
      <c r="E341" s="25" t="s">
        <v>327</v>
      </c>
      <c r="F341" s="24"/>
      <c r="G341" s="25" t="s">
        <v>327</v>
      </c>
      <c r="H341" s="26">
        <f>H343</f>
        <v>76000</v>
      </c>
      <c r="I341" s="27">
        <f>I343</f>
        <v>76000</v>
      </c>
      <c r="J341" s="27">
        <f>J343</f>
        <v>76000</v>
      </c>
      <c r="K341" s="22"/>
      <c r="L341" s="22"/>
      <c r="M341" s="8"/>
      <c r="N341" s="28"/>
      <c r="Q341" s="71">
        <f t="shared" ref="Q341:Q404" si="179">H341+I341+J341</f>
        <v>228000</v>
      </c>
      <c r="R341" s="73">
        <f t="shared" ref="R341:R404" si="180">SUM(S341:U341)</f>
        <v>0</v>
      </c>
      <c r="S341" s="74"/>
      <c r="T341" s="74"/>
      <c r="U341" s="74"/>
    </row>
    <row r="342" spans="1:21" ht="45" outlineLevel="6">
      <c r="A342" s="72">
        <f t="shared" si="176"/>
        <v>328</v>
      </c>
      <c r="B342" s="25" t="s">
        <v>339</v>
      </c>
      <c r="C342" s="24" t="s">
        <v>394</v>
      </c>
      <c r="D342" s="24" t="s">
        <v>340</v>
      </c>
      <c r="E342" s="25" t="s">
        <v>327</v>
      </c>
      <c r="F342" s="24"/>
      <c r="G342" s="25" t="s">
        <v>327</v>
      </c>
      <c r="H342" s="26">
        <f>H343</f>
        <v>76000</v>
      </c>
      <c r="I342" s="26">
        <f>I343</f>
        <v>76000</v>
      </c>
      <c r="J342" s="26">
        <f>J343</f>
        <v>76000</v>
      </c>
      <c r="K342" s="22"/>
      <c r="L342" s="22"/>
      <c r="M342" s="8"/>
      <c r="N342" s="28"/>
      <c r="Q342" s="71">
        <f t="shared" si="179"/>
        <v>228000</v>
      </c>
      <c r="R342" s="73">
        <f t="shared" si="180"/>
        <v>0</v>
      </c>
      <c r="S342" s="74"/>
      <c r="T342" s="74"/>
      <c r="U342" s="74"/>
    </row>
    <row r="343" spans="1:21" ht="15" outlineLevel="7">
      <c r="A343" s="72">
        <f t="shared" si="176"/>
        <v>329</v>
      </c>
      <c r="B343" s="25" t="s">
        <v>342</v>
      </c>
      <c r="C343" s="24" t="s">
        <v>394</v>
      </c>
      <c r="D343" s="24" t="s">
        <v>343</v>
      </c>
      <c r="E343" s="25" t="s">
        <v>327</v>
      </c>
      <c r="F343" s="24"/>
      <c r="G343" s="25" t="s">
        <v>327</v>
      </c>
      <c r="H343" s="26">
        <f>SUM(K343:N343)</f>
        <v>76000</v>
      </c>
      <c r="I343" s="29">
        <v>76000</v>
      </c>
      <c r="J343" s="30">
        <v>76000</v>
      </c>
      <c r="K343" s="22">
        <v>76000</v>
      </c>
      <c r="L343" s="22"/>
      <c r="M343" s="8"/>
      <c r="N343" s="31"/>
      <c r="Q343" s="71">
        <f t="shared" si="179"/>
        <v>228000</v>
      </c>
      <c r="R343" s="73">
        <f t="shared" si="180"/>
        <v>0</v>
      </c>
      <c r="S343" s="74"/>
      <c r="T343" s="74"/>
      <c r="U343" s="74"/>
    </row>
    <row r="344" spans="1:21" ht="15" outlineLevel="7">
      <c r="A344" s="72">
        <f t="shared" si="176"/>
        <v>330</v>
      </c>
      <c r="B344" s="25" t="s">
        <v>70</v>
      </c>
      <c r="C344" s="24" t="s">
        <v>394</v>
      </c>
      <c r="D344" s="24" t="s">
        <v>343</v>
      </c>
      <c r="E344" s="25"/>
      <c r="F344" s="24" t="s">
        <v>71</v>
      </c>
      <c r="G344" s="25"/>
      <c r="H344" s="26">
        <f>H343</f>
        <v>76000</v>
      </c>
      <c r="I344" s="26">
        <f t="shared" ref="I344:J344" si="181">I343</f>
        <v>76000</v>
      </c>
      <c r="J344" s="26">
        <f t="shared" si="181"/>
        <v>76000</v>
      </c>
      <c r="K344" s="22"/>
      <c r="L344" s="22"/>
      <c r="M344" s="8"/>
      <c r="N344" s="31"/>
      <c r="Q344" s="71">
        <f t="shared" si="179"/>
        <v>228000</v>
      </c>
      <c r="R344" s="73">
        <f t="shared" si="180"/>
        <v>0</v>
      </c>
      <c r="S344" s="74"/>
      <c r="T344" s="74"/>
      <c r="U344" s="74"/>
    </row>
    <row r="345" spans="1:21" ht="15" outlineLevel="7">
      <c r="A345" s="72">
        <f t="shared" si="176"/>
        <v>331</v>
      </c>
      <c r="B345" s="25" t="s">
        <v>81</v>
      </c>
      <c r="C345" s="24" t="s">
        <v>394</v>
      </c>
      <c r="D345" s="24" t="s">
        <v>343</v>
      </c>
      <c r="E345" s="25"/>
      <c r="F345" s="24" t="s">
        <v>82</v>
      </c>
      <c r="G345" s="25"/>
      <c r="H345" s="26">
        <f>H343</f>
        <v>76000</v>
      </c>
      <c r="I345" s="26">
        <f t="shared" ref="I345:J345" si="182">I343</f>
        <v>76000</v>
      </c>
      <c r="J345" s="26">
        <f t="shared" si="182"/>
        <v>76000</v>
      </c>
      <c r="K345" s="22"/>
      <c r="L345" s="22"/>
      <c r="M345" s="8"/>
      <c r="N345" s="31"/>
      <c r="Q345" s="71">
        <f t="shared" si="179"/>
        <v>228000</v>
      </c>
      <c r="R345" s="73">
        <f t="shared" si="180"/>
        <v>0</v>
      </c>
      <c r="S345" s="74"/>
      <c r="T345" s="74"/>
      <c r="U345" s="74"/>
    </row>
    <row r="346" spans="1:21" ht="105" outlineLevel="7">
      <c r="A346" s="72">
        <f t="shared" si="176"/>
        <v>332</v>
      </c>
      <c r="B346" s="25" t="s">
        <v>388</v>
      </c>
      <c r="C346" s="24" t="s">
        <v>389</v>
      </c>
      <c r="D346" s="24" t="s">
        <v>156</v>
      </c>
      <c r="E346" s="25" t="s">
        <v>327</v>
      </c>
      <c r="F346" s="24"/>
      <c r="G346" s="25" t="s">
        <v>327</v>
      </c>
      <c r="H346" s="26">
        <f>H348</f>
        <v>34000</v>
      </c>
      <c r="I346" s="27">
        <f>I348</f>
        <v>34000</v>
      </c>
      <c r="J346" s="27">
        <f>J348</f>
        <v>34000</v>
      </c>
      <c r="K346" s="22"/>
      <c r="L346" s="22"/>
      <c r="M346" s="8"/>
      <c r="N346" s="28"/>
      <c r="Q346" s="71">
        <f t="shared" si="179"/>
        <v>102000</v>
      </c>
      <c r="R346" s="73">
        <f t="shared" si="180"/>
        <v>0</v>
      </c>
      <c r="S346" s="74"/>
      <c r="T346" s="74"/>
      <c r="U346" s="74"/>
    </row>
    <row r="347" spans="1:21" ht="45" outlineLevel="7">
      <c r="A347" s="72">
        <f t="shared" si="176"/>
        <v>333</v>
      </c>
      <c r="B347" s="25" t="s">
        <v>339</v>
      </c>
      <c r="C347" s="24" t="s">
        <v>389</v>
      </c>
      <c r="D347" s="24" t="s">
        <v>340</v>
      </c>
      <c r="E347" s="25" t="s">
        <v>327</v>
      </c>
      <c r="F347" s="24"/>
      <c r="G347" s="25" t="s">
        <v>327</v>
      </c>
      <c r="H347" s="26">
        <f>H348</f>
        <v>34000</v>
      </c>
      <c r="I347" s="75">
        <f>I348</f>
        <v>34000</v>
      </c>
      <c r="J347" s="26">
        <f>J348</f>
        <v>34000</v>
      </c>
      <c r="K347" s="22"/>
      <c r="L347" s="22"/>
      <c r="M347" s="8"/>
      <c r="N347" s="28"/>
      <c r="Q347" s="71">
        <f t="shared" si="179"/>
        <v>102000</v>
      </c>
      <c r="R347" s="73">
        <f t="shared" si="180"/>
        <v>0</v>
      </c>
      <c r="S347" s="74"/>
      <c r="T347" s="74"/>
      <c r="U347" s="74"/>
    </row>
    <row r="348" spans="1:21" ht="15" outlineLevel="7">
      <c r="A348" s="72">
        <f t="shared" si="176"/>
        <v>334</v>
      </c>
      <c r="B348" s="25" t="s">
        <v>342</v>
      </c>
      <c r="C348" s="24" t="s">
        <v>389</v>
      </c>
      <c r="D348" s="24" t="s">
        <v>343</v>
      </c>
      <c r="E348" s="25" t="s">
        <v>327</v>
      </c>
      <c r="F348" s="24"/>
      <c r="G348" s="25" t="s">
        <v>327</v>
      </c>
      <c r="H348" s="26">
        <f>SUM(K348:N348)</f>
        <v>34000</v>
      </c>
      <c r="I348" s="29">
        <v>34000</v>
      </c>
      <c r="J348" s="30">
        <v>34000</v>
      </c>
      <c r="K348" s="22">
        <v>34000</v>
      </c>
      <c r="L348" s="22"/>
      <c r="M348" s="8"/>
      <c r="N348" s="31"/>
      <c r="Q348" s="71">
        <f t="shared" si="179"/>
        <v>102000</v>
      </c>
      <c r="R348" s="73">
        <f t="shared" si="180"/>
        <v>0</v>
      </c>
      <c r="S348" s="74"/>
      <c r="T348" s="74"/>
      <c r="U348" s="74"/>
    </row>
    <row r="349" spans="1:21" ht="15" outlineLevel="7">
      <c r="A349" s="72">
        <f t="shared" si="176"/>
        <v>335</v>
      </c>
      <c r="B349" s="25" t="s">
        <v>70</v>
      </c>
      <c r="C349" s="24" t="s">
        <v>389</v>
      </c>
      <c r="D349" s="24" t="s">
        <v>343</v>
      </c>
      <c r="E349" s="25"/>
      <c r="F349" s="24" t="s">
        <v>71</v>
      </c>
      <c r="G349" s="25"/>
      <c r="H349" s="26">
        <f>H348</f>
        <v>34000</v>
      </c>
      <c r="I349" s="26">
        <f t="shared" ref="I349:J349" si="183">I348</f>
        <v>34000</v>
      </c>
      <c r="J349" s="26">
        <f t="shared" si="183"/>
        <v>34000</v>
      </c>
      <c r="K349" s="22"/>
      <c r="L349" s="22"/>
      <c r="M349" s="8"/>
      <c r="N349" s="31"/>
      <c r="Q349" s="71">
        <f t="shared" si="179"/>
        <v>102000</v>
      </c>
      <c r="R349" s="73">
        <f t="shared" si="180"/>
        <v>0</v>
      </c>
      <c r="S349" s="74"/>
      <c r="T349" s="74"/>
      <c r="U349" s="74"/>
    </row>
    <row r="350" spans="1:21" ht="15" outlineLevel="7">
      <c r="A350" s="72">
        <f t="shared" si="176"/>
        <v>336</v>
      </c>
      <c r="B350" s="25" t="s">
        <v>81</v>
      </c>
      <c r="C350" s="24" t="s">
        <v>389</v>
      </c>
      <c r="D350" s="24" t="s">
        <v>343</v>
      </c>
      <c r="E350" s="25"/>
      <c r="F350" s="24" t="s">
        <v>82</v>
      </c>
      <c r="G350" s="25"/>
      <c r="H350" s="26">
        <f>H348</f>
        <v>34000</v>
      </c>
      <c r="I350" s="26">
        <f t="shared" ref="I350:J350" si="184">I348</f>
        <v>34000</v>
      </c>
      <c r="J350" s="26">
        <f t="shared" si="184"/>
        <v>34000</v>
      </c>
      <c r="K350" s="22"/>
      <c r="L350" s="22"/>
      <c r="M350" s="8"/>
      <c r="N350" s="31"/>
      <c r="Q350" s="71">
        <f t="shared" si="179"/>
        <v>102000</v>
      </c>
      <c r="R350" s="73">
        <f t="shared" si="180"/>
        <v>0</v>
      </c>
      <c r="S350" s="74"/>
      <c r="T350" s="74"/>
      <c r="U350" s="74"/>
    </row>
    <row r="351" spans="1:21" ht="60" outlineLevel="6">
      <c r="A351" s="72">
        <f t="shared" si="176"/>
        <v>337</v>
      </c>
      <c r="B351" s="25" t="s">
        <v>476</v>
      </c>
      <c r="C351" s="24" t="s">
        <v>477</v>
      </c>
      <c r="D351" s="24" t="s">
        <v>156</v>
      </c>
      <c r="E351" s="25" t="s">
        <v>29</v>
      </c>
      <c r="F351" s="24"/>
      <c r="G351" s="25" t="s">
        <v>243</v>
      </c>
      <c r="H351" s="26">
        <f>H352</f>
        <v>656000</v>
      </c>
      <c r="I351" s="26">
        <f>I352</f>
        <v>500000</v>
      </c>
      <c r="J351" s="26">
        <f>J352</f>
        <v>500000</v>
      </c>
      <c r="K351" s="22">
        <f>SUM(K352:K356)</f>
        <v>656000</v>
      </c>
      <c r="L351" s="22">
        <f t="shared" ref="L351:P351" si="185">SUM(L352:L356)</f>
        <v>0</v>
      </c>
      <c r="M351" s="22">
        <f t="shared" si="185"/>
        <v>0</v>
      </c>
      <c r="N351" s="22">
        <f t="shared" si="185"/>
        <v>0</v>
      </c>
      <c r="O351" s="22">
        <f t="shared" si="185"/>
        <v>0</v>
      </c>
      <c r="P351" s="22">
        <f t="shared" si="185"/>
        <v>0</v>
      </c>
      <c r="Q351" s="71">
        <f t="shared" si="179"/>
        <v>1656000</v>
      </c>
      <c r="R351" s="73">
        <f t="shared" si="180"/>
        <v>0</v>
      </c>
      <c r="S351" s="74"/>
      <c r="T351" s="74"/>
      <c r="U351" s="74"/>
    </row>
    <row r="352" spans="1:21" ht="75" outlineLevel="6">
      <c r="A352" s="72">
        <f t="shared" si="176"/>
        <v>338</v>
      </c>
      <c r="B352" s="25" t="s">
        <v>479</v>
      </c>
      <c r="C352" s="24" t="s">
        <v>480</v>
      </c>
      <c r="D352" s="24" t="s">
        <v>156</v>
      </c>
      <c r="E352" s="25" t="s">
        <v>29</v>
      </c>
      <c r="F352" s="24"/>
      <c r="G352" s="25" t="s">
        <v>243</v>
      </c>
      <c r="H352" s="26">
        <f>H354</f>
        <v>656000</v>
      </c>
      <c r="I352" s="27">
        <f>I354</f>
        <v>500000</v>
      </c>
      <c r="J352" s="27">
        <f>J354</f>
        <v>500000</v>
      </c>
      <c r="K352" s="22"/>
      <c r="L352" s="22"/>
      <c r="M352" s="8"/>
      <c r="N352" s="28"/>
      <c r="Q352" s="71">
        <f t="shared" si="179"/>
        <v>1656000</v>
      </c>
      <c r="R352" s="73">
        <f t="shared" si="180"/>
        <v>0</v>
      </c>
      <c r="S352" s="74"/>
      <c r="T352" s="74"/>
      <c r="U352" s="74"/>
    </row>
    <row r="353" spans="1:21" ht="30" outlineLevel="7">
      <c r="A353" s="72">
        <f t="shared" si="176"/>
        <v>339</v>
      </c>
      <c r="B353" s="25" t="s">
        <v>469</v>
      </c>
      <c r="C353" s="24" t="s">
        <v>480</v>
      </c>
      <c r="D353" s="24" t="s">
        <v>470</v>
      </c>
      <c r="E353" s="25" t="s">
        <v>29</v>
      </c>
      <c r="F353" s="24"/>
      <c r="G353" s="25" t="s">
        <v>243</v>
      </c>
      <c r="H353" s="26">
        <f>H354</f>
        <v>656000</v>
      </c>
      <c r="I353" s="75">
        <f>I354</f>
        <v>500000</v>
      </c>
      <c r="J353" s="26">
        <f>J354</f>
        <v>500000</v>
      </c>
      <c r="K353" s="22"/>
      <c r="L353" s="22"/>
      <c r="M353" s="8"/>
      <c r="N353" s="28"/>
      <c r="Q353" s="71">
        <f t="shared" si="179"/>
        <v>1656000</v>
      </c>
      <c r="R353" s="73">
        <f t="shared" si="180"/>
        <v>0</v>
      </c>
      <c r="S353" s="74"/>
      <c r="T353" s="74"/>
      <c r="U353" s="74"/>
    </row>
    <row r="354" spans="1:21" ht="30" outlineLevel="4">
      <c r="A354" s="72">
        <f t="shared" si="176"/>
        <v>340</v>
      </c>
      <c r="B354" s="25" t="s">
        <v>483</v>
      </c>
      <c r="C354" s="24" t="s">
        <v>480</v>
      </c>
      <c r="D354" s="24" t="s">
        <v>484</v>
      </c>
      <c r="E354" s="25" t="s">
        <v>29</v>
      </c>
      <c r="F354" s="24"/>
      <c r="G354" s="25" t="s">
        <v>243</v>
      </c>
      <c r="H354" s="26">
        <f>SUM(K354:N354)</f>
        <v>656000</v>
      </c>
      <c r="I354" s="30">
        <v>500000</v>
      </c>
      <c r="J354" s="30">
        <v>500000</v>
      </c>
      <c r="K354" s="22">
        <v>656000</v>
      </c>
      <c r="L354" s="22"/>
      <c r="M354" s="8"/>
      <c r="N354" s="31"/>
      <c r="Q354" s="71">
        <f t="shared" si="179"/>
        <v>1656000</v>
      </c>
      <c r="R354" s="73">
        <f t="shared" si="180"/>
        <v>0</v>
      </c>
      <c r="S354" s="74"/>
      <c r="T354" s="74"/>
      <c r="U354" s="74"/>
    </row>
    <row r="355" spans="1:21" ht="15" outlineLevel="4">
      <c r="A355" s="72">
        <f t="shared" si="176"/>
        <v>341</v>
      </c>
      <c r="B355" s="25" t="s">
        <v>102</v>
      </c>
      <c r="C355" s="24" t="s">
        <v>480</v>
      </c>
      <c r="D355" s="24" t="s">
        <v>484</v>
      </c>
      <c r="E355" s="25"/>
      <c r="F355" s="24" t="s">
        <v>103</v>
      </c>
      <c r="G355" s="25"/>
      <c r="H355" s="26">
        <f>H354</f>
        <v>656000</v>
      </c>
      <c r="I355" s="26">
        <f t="shared" ref="I355:J355" si="186">I354</f>
        <v>500000</v>
      </c>
      <c r="J355" s="26">
        <f t="shared" si="186"/>
        <v>500000</v>
      </c>
      <c r="K355" s="22"/>
      <c r="L355" s="22"/>
      <c r="M355" s="8"/>
      <c r="N355" s="31"/>
      <c r="Q355" s="71">
        <f t="shared" si="179"/>
        <v>1656000</v>
      </c>
      <c r="R355" s="73">
        <f t="shared" si="180"/>
        <v>0</v>
      </c>
      <c r="S355" s="74"/>
      <c r="T355" s="74"/>
      <c r="U355" s="74"/>
    </row>
    <row r="356" spans="1:21" ht="15" outlineLevel="4">
      <c r="A356" s="72">
        <f t="shared" si="176"/>
        <v>342</v>
      </c>
      <c r="B356" s="25" t="s">
        <v>111</v>
      </c>
      <c r="C356" s="24" t="s">
        <v>480</v>
      </c>
      <c r="D356" s="24" t="s">
        <v>484</v>
      </c>
      <c r="E356" s="25"/>
      <c r="F356" s="24" t="s">
        <v>112</v>
      </c>
      <c r="G356" s="25"/>
      <c r="H356" s="26">
        <f>H354</f>
        <v>656000</v>
      </c>
      <c r="I356" s="26">
        <f t="shared" ref="I356:J356" si="187">I354</f>
        <v>500000</v>
      </c>
      <c r="J356" s="26">
        <f t="shared" si="187"/>
        <v>500000</v>
      </c>
      <c r="K356" s="22"/>
      <c r="L356" s="22"/>
      <c r="M356" s="8"/>
      <c r="N356" s="31"/>
      <c r="Q356" s="71">
        <f t="shared" si="179"/>
        <v>1656000</v>
      </c>
      <c r="R356" s="73">
        <f t="shared" si="180"/>
        <v>0</v>
      </c>
      <c r="S356" s="74"/>
      <c r="T356" s="74"/>
      <c r="U356" s="74"/>
    </row>
    <row r="357" spans="1:21" ht="60" outlineLevel="5">
      <c r="A357" s="72">
        <f t="shared" si="176"/>
        <v>343</v>
      </c>
      <c r="B357" s="25" t="s">
        <v>305</v>
      </c>
      <c r="C357" s="24" t="s">
        <v>306</v>
      </c>
      <c r="D357" s="24" t="s">
        <v>156</v>
      </c>
      <c r="E357" s="25" t="s">
        <v>169</v>
      </c>
      <c r="F357" s="24"/>
      <c r="G357" s="25" t="s">
        <v>32</v>
      </c>
      <c r="H357" s="26">
        <f t="shared" ref="H357:J358" si="188">H358</f>
        <v>80000</v>
      </c>
      <c r="I357" s="27">
        <f t="shared" si="188"/>
        <v>80000</v>
      </c>
      <c r="J357" s="27">
        <f t="shared" si="188"/>
        <v>80000</v>
      </c>
      <c r="K357" s="22">
        <f>SUM(K358:K363)</f>
        <v>80000</v>
      </c>
      <c r="L357" s="22">
        <f t="shared" ref="L357:U357" si="189">SUM(L358:L363)</f>
        <v>0</v>
      </c>
      <c r="M357" s="22">
        <f t="shared" si="189"/>
        <v>0</v>
      </c>
      <c r="N357" s="22">
        <f t="shared" si="189"/>
        <v>0</v>
      </c>
      <c r="O357" s="22">
        <f t="shared" si="189"/>
        <v>0</v>
      </c>
      <c r="P357" s="22">
        <f t="shared" si="189"/>
        <v>0</v>
      </c>
      <c r="Q357" s="71">
        <f t="shared" si="179"/>
        <v>240000</v>
      </c>
      <c r="R357" s="22">
        <f t="shared" si="189"/>
        <v>0</v>
      </c>
      <c r="S357" s="22">
        <f t="shared" si="189"/>
        <v>0</v>
      </c>
      <c r="T357" s="22">
        <f t="shared" si="189"/>
        <v>0</v>
      </c>
      <c r="U357" s="22">
        <f t="shared" si="189"/>
        <v>0</v>
      </c>
    </row>
    <row r="358" spans="1:21" ht="90" outlineLevel="6">
      <c r="A358" s="72">
        <f t="shared" si="176"/>
        <v>344</v>
      </c>
      <c r="B358" s="25" t="s">
        <v>308</v>
      </c>
      <c r="C358" s="24" t="s">
        <v>309</v>
      </c>
      <c r="D358" s="24" t="s">
        <v>156</v>
      </c>
      <c r="E358" s="25" t="s">
        <v>169</v>
      </c>
      <c r="F358" s="24"/>
      <c r="G358" s="25" t="s">
        <v>32</v>
      </c>
      <c r="H358" s="26">
        <f t="shared" si="188"/>
        <v>80000</v>
      </c>
      <c r="I358" s="27">
        <f t="shared" si="188"/>
        <v>80000</v>
      </c>
      <c r="J358" s="27">
        <f t="shared" si="188"/>
        <v>80000</v>
      </c>
      <c r="K358" s="22"/>
      <c r="L358" s="22"/>
      <c r="M358" s="8"/>
      <c r="N358" s="28"/>
      <c r="Q358" s="71">
        <f t="shared" si="179"/>
        <v>240000</v>
      </c>
      <c r="R358" s="73">
        <f t="shared" si="180"/>
        <v>0</v>
      </c>
      <c r="S358" s="74"/>
      <c r="T358" s="74"/>
      <c r="U358" s="74"/>
    </row>
    <row r="359" spans="1:21" ht="135" outlineLevel="6">
      <c r="A359" s="72">
        <f t="shared" si="176"/>
        <v>345</v>
      </c>
      <c r="B359" s="33" t="s">
        <v>310</v>
      </c>
      <c r="C359" s="24" t="s">
        <v>311</v>
      </c>
      <c r="D359" s="24" t="s">
        <v>156</v>
      </c>
      <c r="E359" s="25" t="s">
        <v>169</v>
      </c>
      <c r="F359" s="24"/>
      <c r="G359" s="25" t="s">
        <v>32</v>
      </c>
      <c r="H359" s="26">
        <f>H361</f>
        <v>80000</v>
      </c>
      <c r="I359" s="27">
        <f>I361</f>
        <v>80000</v>
      </c>
      <c r="J359" s="27">
        <f>J361</f>
        <v>80000</v>
      </c>
      <c r="K359" s="22"/>
      <c r="L359" s="22"/>
      <c r="M359" s="8"/>
      <c r="N359" s="28"/>
      <c r="Q359" s="71">
        <f t="shared" si="179"/>
        <v>240000</v>
      </c>
      <c r="R359" s="73">
        <f t="shared" si="180"/>
        <v>0</v>
      </c>
      <c r="S359" s="74"/>
      <c r="T359" s="74"/>
      <c r="U359" s="74"/>
    </row>
    <row r="360" spans="1:21" ht="15" outlineLevel="7">
      <c r="A360" s="72">
        <f t="shared" si="176"/>
        <v>346</v>
      </c>
      <c r="B360" s="33" t="s">
        <v>180</v>
      </c>
      <c r="C360" s="24" t="s">
        <v>311</v>
      </c>
      <c r="D360" s="24" t="s">
        <v>181</v>
      </c>
      <c r="E360" s="25" t="s">
        <v>169</v>
      </c>
      <c r="F360" s="24"/>
      <c r="G360" s="25" t="s">
        <v>32</v>
      </c>
      <c r="H360" s="26">
        <f>H361</f>
        <v>80000</v>
      </c>
      <c r="I360" s="75">
        <f>I361</f>
        <v>80000</v>
      </c>
      <c r="J360" s="26">
        <f>J361</f>
        <v>80000</v>
      </c>
      <c r="K360" s="22"/>
      <c r="L360" s="22"/>
      <c r="M360" s="8"/>
      <c r="N360" s="28"/>
      <c r="Q360" s="71">
        <f t="shared" si="179"/>
        <v>240000</v>
      </c>
      <c r="R360" s="73">
        <f t="shared" si="180"/>
        <v>0</v>
      </c>
      <c r="S360" s="74"/>
      <c r="T360" s="74"/>
      <c r="U360" s="74"/>
    </row>
    <row r="361" spans="1:21" ht="60" outlineLevel="7">
      <c r="A361" s="72">
        <f t="shared" si="176"/>
        <v>347</v>
      </c>
      <c r="B361" s="25" t="s">
        <v>269</v>
      </c>
      <c r="C361" s="24" t="s">
        <v>311</v>
      </c>
      <c r="D361" s="24" t="s">
        <v>270</v>
      </c>
      <c r="E361" s="25" t="s">
        <v>169</v>
      </c>
      <c r="F361" s="24"/>
      <c r="G361" s="25" t="s">
        <v>32</v>
      </c>
      <c r="H361" s="26">
        <f>SUM(K361:N361)</f>
        <v>80000</v>
      </c>
      <c r="I361" s="30">
        <v>80000</v>
      </c>
      <c r="J361" s="30">
        <v>80000</v>
      </c>
      <c r="K361" s="22">
        <v>80000</v>
      </c>
      <c r="L361" s="22"/>
      <c r="M361" s="8"/>
      <c r="N361" s="31"/>
      <c r="Q361" s="71">
        <f t="shared" si="179"/>
        <v>240000</v>
      </c>
      <c r="R361" s="73">
        <f t="shared" si="180"/>
        <v>0</v>
      </c>
      <c r="S361" s="74"/>
      <c r="T361" s="74"/>
      <c r="U361" s="74"/>
    </row>
    <row r="362" spans="1:21" ht="15" outlineLevel="7">
      <c r="A362" s="72">
        <f t="shared" si="176"/>
        <v>348</v>
      </c>
      <c r="B362" s="25" t="s">
        <v>42</v>
      </c>
      <c r="C362" s="24" t="s">
        <v>311</v>
      </c>
      <c r="D362" s="24" t="s">
        <v>270</v>
      </c>
      <c r="E362" s="25"/>
      <c r="F362" s="24" t="s">
        <v>43</v>
      </c>
      <c r="G362" s="25"/>
      <c r="H362" s="26">
        <f>H361</f>
        <v>80000</v>
      </c>
      <c r="I362" s="26">
        <f t="shared" ref="I362:J362" si="190">I361</f>
        <v>80000</v>
      </c>
      <c r="J362" s="26">
        <f t="shared" si="190"/>
        <v>80000</v>
      </c>
      <c r="K362" s="22"/>
      <c r="L362" s="22"/>
      <c r="M362" s="8"/>
      <c r="N362" s="31"/>
      <c r="Q362" s="71">
        <f t="shared" si="179"/>
        <v>240000</v>
      </c>
      <c r="R362" s="73">
        <f t="shared" si="180"/>
        <v>0</v>
      </c>
      <c r="S362" s="74"/>
      <c r="T362" s="74"/>
      <c r="U362" s="74"/>
    </row>
    <row r="363" spans="1:21" ht="30" outlineLevel="7">
      <c r="A363" s="72">
        <f t="shared" si="176"/>
        <v>349</v>
      </c>
      <c r="B363" s="25" t="s">
        <v>55</v>
      </c>
      <c r="C363" s="24" t="s">
        <v>311</v>
      </c>
      <c r="D363" s="24" t="s">
        <v>270</v>
      </c>
      <c r="E363" s="25"/>
      <c r="F363" s="24" t="s">
        <v>56</v>
      </c>
      <c r="G363" s="25"/>
      <c r="H363" s="26">
        <f>H361</f>
        <v>80000</v>
      </c>
      <c r="I363" s="26">
        <f t="shared" ref="I363:J363" si="191">I361</f>
        <v>80000</v>
      </c>
      <c r="J363" s="26">
        <f t="shared" si="191"/>
        <v>80000</v>
      </c>
      <c r="K363" s="22"/>
      <c r="L363" s="22"/>
      <c r="M363" s="8"/>
      <c r="N363" s="31"/>
      <c r="Q363" s="71">
        <f t="shared" si="179"/>
        <v>240000</v>
      </c>
      <c r="R363" s="73">
        <f t="shared" si="180"/>
        <v>0</v>
      </c>
      <c r="S363" s="74"/>
      <c r="T363" s="74"/>
      <c r="U363" s="74"/>
    </row>
    <row r="364" spans="1:21" ht="45" outlineLevel="7">
      <c r="A364" s="72">
        <f t="shared" si="176"/>
        <v>350</v>
      </c>
      <c r="B364" s="25" t="s">
        <v>284</v>
      </c>
      <c r="C364" s="24" t="s">
        <v>285</v>
      </c>
      <c r="D364" s="24" t="s">
        <v>156</v>
      </c>
      <c r="E364" s="25" t="s">
        <v>169</v>
      </c>
      <c r="F364" s="24"/>
      <c r="G364" s="25" t="s">
        <v>282</v>
      </c>
      <c r="H364" s="26">
        <f>H365+H371</f>
        <v>16327800</v>
      </c>
      <c r="I364" s="26">
        <f t="shared" ref="I364:J364" si="192">I365+I371</f>
        <v>16281300</v>
      </c>
      <c r="J364" s="26">
        <f t="shared" si="192"/>
        <v>16287300</v>
      </c>
      <c r="K364" s="22">
        <f>SUM(K365:K376)</f>
        <v>16327800</v>
      </c>
      <c r="L364" s="22">
        <f t="shared" ref="L364:U364" si="193">SUM(L365:L376)</f>
        <v>0</v>
      </c>
      <c r="M364" s="22">
        <f t="shared" si="193"/>
        <v>0</v>
      </c>
      <c r="N364" s="22">
        <f t="shared" si="193"/>
        <v>0</v>
      </c>
      <c r="O364" s="22">
        <f t="shared" si="193"/>
        <v>0</v>
      </c>
      <c r="P364" s="22">
        <f t="shared" si="193"/>
        <v>0</v>
      </c>
      <c r="Q364" s="71">
        <f t="shared" si="179"/>
        <v>48896400</v>
      </c>
      <c r="R364" s="22">
        <f t="shared" si="193"/>
        <v>0</v>
      </c>
      <c r="S364" s="22">
        <f t="shared" si="193"/>
        <v>0</v>
      </c>
      <c r="T364" s="22">
        <f t="shared" si="193"/>
        <v>0</v>
      </c>
      <c r="U364" s="22">
        <f t="shared" si="193"/>
        <v>0</v>
      </c>
    </row>
    <row r="365" spans="1:21" ht="75" outlineLevel="7">
      <c r="A365" s="72">
        <f t="shared" si="176"/>
        <v>351</v>
      </c>
      <c r="B365" s="25" t="s">
        <v>296</v>
      </c>
      <c r="C365" s="24" t="s">
        <v>297</v>
      </c>
      <c r="D365" s="24" t="s">
        <v>156</v>
      </c>
      <c r="E365" s="25" t="s">
        <v>169</v>
      </c>
      <c r="F365" s="24"/>
      <c r="G365" s="25" t="s">
        <v>245</v>
      </c>
      <c r="H365" s="26">
        <f>H366</f>
        <v>235100</v>
      </c>
      <c r="I365" s="27">
        <f>I366</f>
        <v>188600</v>
      </c>
      <c r="J365" s="27">
        <f>J366</f>
        <v>194600</v>
      </c>
      <c r="K365" s="22"/>
      <c r="L365" s="22"/>
      <c r="M365" s="8"/>
      <c r="N365" s="28"/>
      <c r="Q365" s="71">
        <f t="shared" si="179"/>
        <v>618300</v>
      </c>
      <c r="R365" s="73">
        <f t="shared" si="180"/>
        <v>0</v>
      </c>
      <c r="S365" s="74"/>
      <c r="T365" s="74"/>
      <c r="U365" s="74"/>
    </row>
    <row r="366" spans="1:21" ht="105" outlineLevel="7">
      <c r="A366" s="72">
        <f t="shared" si="176"/>
        <v>352</v>
      </c>
      <c r="B366" s="25" t="s">
        <v>299</v>
      </c>
      <c r="C366" s="24" t="s">
        <v>300</v>
      </c>
      <c r="D366" s="24" t="s">
        <v>156</v>
      </c>
      <c r="E366" s="25" t="s">
        <v>169</v>
      </c>
      <c r="F366" s="24"/>
      <c r="G366" s="25" t="s">
        <v>245</v>
      </c>
      <c r="H366" s="26">
        <f>H368</f>
        <v>235100</v>
      </c>
      <c r="I366" s="78">
        <f>I368</f>
        <v>188600</v>
      </c>
      <c r="J366" s="27">
        <f>J368</f>
        <v>194600</v>
      </c>
      <c r="K366" s="22"/>
      <c r="L366" s="22"/>
      <c r="M366" s="8"/>
      <c r="N366" s="28"/>
      <c r="Q366" s="71">
        <f t="shared" si="179"/>
        <v>618300</v>
      </c>
      <c r="R366" s="73">
        <f t="shared" si="180"/>
        <v>0</v>
      </c>
      <c r="S366" s="74"/>
      <c r="T366" s="74"/>
      <c r="U366" s="74"/>
    </row>
    <row r="367" spans="1:21" ht="45" outlineLevel="4">
      <c r="A367" s="72">
        <f t="shared" si="176"/>
        <v>353</v>
      </c>
      <c r="B367" s="25" t="s">
        <v>172</v>
      </c>
      <c r="C367" s="24" t="s">
        <v>300</v>
      </c>
      <c r="D367" s="24" t="s">
        <v>173</v>
      </c>
      <c r="E367" s="25" t="s">
        <v>169</v>
      </c>
      <c r="F367" s="24"/>
      <c r="G367" s="25" t="s">
        <v>245</v>
      </c>
      <c r="H367" s="26">
        <f>H368</f>
        <v>235100</v>
      </c>
      <c r="I367" s="26">
        <f>I368</f>
        <v>188600</v>
      </c>
      <c r="J367" s="26">
        <f>J368</f>
        <v>194600</v>
      </c>
      <c r="K367" s="22"/>
      <c r="L367" s="22"/>
      <c r="M367" s="8"/>
      <c r="N367" s="28"/>
      <c r="Q367" s="71">
        <f t="shared" si="179"/>
        <v>618300</v>
      </c>
      <c r="R367" s="73">
        <f t="shared" si="180"/>
        <v>0</v>
      </c>
      <c r="S367" s="74"/>
      <c r="T367" s="74"/>
      <c r="U367" s="74"/>
    </row>
    <row r="368" spans="1:21" ht="45" outlineLevel="5">
      <c r="A368" s="72">
        <f t="shared" si="176"/>
        <v>354</v>
      </c>
      <c r="B368" s="25" t="s">
        <v>174</v>
      </c>
      <c r="C368" s="24" t="s">
        <v>300</v>
      </c>
      <c r="D368" s="24" t="s">
        <v>175</v>
      </c>
      <c r="E368" s="25" t="s">
        <v>169</v>
      </c>
      <c r="F368" s="24"/>
      <c r="G368" s="25" t="s">
        <v>245</v>
      </c>
      <c r="H368" s="26">
        <f>SUM(K368:N368)</f>
        <v>235100</v>
      </c>
      <c r="I368" s="30">
        <v>188600</v>
      </c>
      <c r="J368" s="30">
        <v>194600</v>
      </c>
      <c r="K368" s="22">
        <v>235100</v>
      </c>
      <c r="L368" s="22"/>
      <c r="M368" s="8"/>
      <c r="N368" s="31"/>
      <c r="Q368" s="71">
        <f t="shared" si="179"/>
        <v>618300</v>
      </c>
      <c r="R368" s="73">
        <f t="shared" si="180"/>
        <v>0</v>
      </c>
      <c r="S368" s="74"/>
      <c r="T368" s="74"/>
      <c r="U368" s="74"/>
    </row>
    <row r="369" spans="1:21" ht="15" outlineLevel="5">
      <c r="A369" s="72">
        <f t="shared" si="176"/>
        <v>355</v>
      </c>
      <c r="B369" s="25" t="s">
        <v>42</v>
      </c>
      <c r="C369" s="24" t="s">
        <v>300</v>
      </c>
      <c r="D369" s="24" t="s">
        <v>175</v>
      </c>
      <c r="E369" s="25"/>
      <c r="F369" s="24" t="s">
        <v>43</v>
      </c>
      <c r="G369" s="25"/>
      <c r="H369" s="26">
        <f>H368</f>
        <v>235100</v>
      </c>
      <c r="I369" s="26">
        <f t="shared" ref="I369:J369" si="194">I368</f>
        <v>188600</v>
      </c>
      <c r="J369" s="26">
        <f t="shared" si="194"/>
        <v>194600</v>
      </c>
      <c r="K369" s="22"/>
      <c r="L369" s="22"/>
      <c r="M369" s="8"/>
      <c r="N369" s="31"/>
      <c r="Q369" s="71">
        <f t="shared" si="179"/>
        <v>618300</v>
      </c>
      <c r="R369" s="73">
        <f t="shared" si="180"/>
        <v>0</v>
      </c>
      <c r="S369" s="74"/>
      <c r="T369" s="74"/>
      <c r="U369" s="74"/>
    </row>
    <row r="370" spans="1:21" ht="15" outlineLevel="5">
      <c r="A370" s="72">
        <f t="shared" si="176"/>
        <v>356</v>
      </c>
      <c r="B370" s="25" t="s">
        <v>52</v>
      </c>
      <c r="C370" s="24" t="s">
        <v>300</v>
      </c>
      <c r="D370" s="24" t="s">
        <v>175</v>
      </c>
      <c r="E370" s="25"/>
      <c r="F370" s="24" t="s">
        <v>53</v>
      </c>
      <c r="G370" s="25"/>
      <c r="H370" s="26">
        <f>H368</f>
        <v>235100</v>
      </c>
      <c r="I370" s="26">
        <f t="shared" ref="I370:J370" si="195">I368</f>
        <v>188600</v>
      </c>
      <c r="J370" s="26">
        <f t="shared" si="195"/>
        <v>194600</v>
      </c>
      <c r="K370" s="22"/>
      <c r="L370" s="22"/>
      <c r="M370" s="8"/>
      <c r="N370" s="31"/>
      <c r="Q370" s="71">
        <f t="shared" si="179"/>
        <v>618300</v>
      </c>
      <c r="R370" s="73">
        <f t="shared" si="180"/>
        <v>0</v>
      </c>
      <c r="S370" s="74"/>
      <c r="T370" s="74"/>
      <c r="U370" s="74"/>
    </row>
    <row r="371" spans="1:21" ht="60" outlineLevel="6">
      <c r="A371" s="72">
        <f t="shared" si="176"/>
        <v>357</v>
      </c>
      <c r="B371" s="25" t="s">
        <v>287</v>
      </c>
      <c r="C371" s="24" t="s">
        <v>288</v>
      </c>
      <c r="D371" s="24" t="s">
        <v>156</v>
      </c>
      <c r="E371" s="25" t="s">
        <v>169</v>
      </c>
      <c r="F371" s="24"/>
      <c r="G371" s="25" t="s">
        <v>282</v>
      </c>
      <c r="H371" s="26">
        <f>H372</f>
        <v>16092700</v>
      </c>
      <c r="I371" s="27">
        <f>I372</f>
        <v>16092700</v>
      </c>
      <c r="J371" s="27">
        <f>J372</f>
        <v>16092700</v>
      </c>
      <c r="K371" s="22"/>
      <c r="L371" s="22"/>
      <c r="M371" s="8"/>
      <c r="N371" s="28"/>
      <c r="Q371" s="71">
        <f t="shared" si="179"/>
        <v>48278100</v>
      </c>
      <c r="R371" s="73">
        <f t="shared" si="180"/>
        <v>0</v>
      </c>
      <c r="S371" s="74"/>
      <c r="T371" s="74"/>
      <c r="U371" s="74"/>
    </row>
    <row r="372" spans="1:21" ht="180" outlineLevel="6">
      <c r="A372" s="72">
        <f t="shared" si="176"/>
        <v>358</v>
      </c>
      <c r="B372" s="33" t="s">
        <v>290</v>
      </c>
      <c r="C372" s="24" t="s">
        <v>291</v>
      </c>
      <c r="D372" s="24" t="s">
        <v>156</v>
      </c>
      <c r="E372" s="25" t="s">
        <v>169</v>
      </c>
      <c r="F372" s="24"/>
      <c r="G372" s="25" t="s">
        <v>282</v>
      </c>
      <c r="H372" s="26">
        <f>H374</f>
        <v>16092700</v>
      </c>
      <c r="I372" s="27">
        <f>I374</f>
        <v>16092700</v>
      </c>
      <c r="J372" s="27">
        <f>J374</f>
        <v>16092700</v>
      </c>
      <c r="K372" s="22"/>
      <c r="L372" s="22"/>
      <c r="M372" s="8"/>
      <c r="N372" s="28"/>
      <c r="Q372" s="71">
        <f t="shared" si="179"/>
        <v>48278100</v>
      </c>
      <c r="R372" s="73">
        <f t="shared" si="180"/>
        <v>0</v>
      </c>
      <c r="S372" s="74"/>
      <c r="T372" s="74"/>
      <c r="U372" s="74"/>
    </row>
    <row r="373" spans="1:21" ht="15" outlineLevel="7">
      <c r="A373" s="72">
        <f t="shared" si="176"/>
        <v>359</v>
      </c>
      <c r="B373" s="33" t="s">
        <v>180</v>
      </c>
      <c r="C373" s="24" t="s">
        <v>291</v>
      </c>
      <c r="D373" s="24" t="s">
        <v>181</v>
      </c>
      <c r="E373" s="25" t="s">
        <v>169</v>
      </c>
      <c r="F373" s="24"/>
      <c r="G373" s="25" t="s">
        <v>282</v>
      </c>
      <c r="H373" s="26">
        <f>H374</f>
        <v>16092700</v>
      </c>
      <c r="I373" s="75">
        <f>I374</f>
        <v>16092700</v>
      </c>
      <c r="J373" s="26">
        <f>J374</f>
        <v>16092700</v>
      </c>
      <c r="K373" s="22"/>
      <c r="L373" s="22"/>
      <c r="M373" s="8"/>
      <c r="N373" s="28"/>
      <c r="Q373" s="71">
        <f t="shared" si="179"/>
        <v>48278100</v>
      </c>
      <c r="R373" s="73">
        <f t="shared" si="180"/>
        <v>0</v>
      </c>
      <c r="S373" s="74"/>
      <c r="T373" s="74"/>
      <c r="U373" s="74"/>
    </row>
    <row r="374" spans="1:21" ht="60" outlineLevel="7">
      <c r="A374" s="72">
        <f t="shared" si="176"/>
        <v>360</v>
      </c>
      <c r="B374" s="25" t="s">
        <v>269</v>
      </c>
      <c r="C374" s="24" t="s">
        <v>291</v>
      </c>
      <c r="D374" s="24" t="s">
        <v>270</v>
      </c>
      <c r="E374" s="25" t="s">
        <v>169</v>
      </c>
      <c r="F374" s="24"/>
      <c r="G374" s="25" t="s">
        <v>282</v>
      </c>
      <c r="H374" s="26">
        <f>SUM(K374:N374)</f>
        <v>16092700</v>
      </c>
      <c r="I374" s="30">
        <v>16092700</v>
      </c>
      <c r="J374" s="30">
        <v>16092700</v>
      </c>
      <c r="K374" s="22">
        <v>16092700</v>
      </c>
      <c r="L374" s="22"/>
      <c r="M374" s="8"/>
      <c r="N374" s="31"/>
      <c r="Q374" s="71">
        <f t="shared" si="179"/>
        <v>48278100</v>
      </c>
      <c r="R374" s="73">
        <f t="shared" si="180"/>
        <v>0</v>
      </c>
      <c r="S374" s="74"/>
      <c r="T374" s="74"/>
      <c r="U374" s="74"/>
    </row>
    <row r="375" spans="1:21" ht="15" outlineLevel="7">
      <c r="A375" s="72">
        <f t="shared" si="176"/>
        <v>361</v>
      </c>
      <c r="B375" s="25" t="s">
        <v>42</v>
      </c>
      <c r="C375" s="24" t="s">
        <v>291</v>
      </c>
      <c r="D375" s="24" t="s">
        <v>270</v>
      </c>
      <c r="E375" s="25"/>
      <c r="F375" s="24" t="s">
        <v>43</v>
      </c>
      <c r="G375" s="25"/>
      <c r="H375" s="26">
        <f>H374</f>
        <v>16092700</v>
      </c>
      <c r="I375" s="26">
        <f t="shared" ref="I375:J375" si="196">I374</f>
        <v>16092700</v>
      </c>
      <c r="J375" s="26">
        <f t="shared" si="196"/>
        <v>16092700</v>
      </c>
      <c r="K375" s="22"/>
      <c r="L375" s="22"/>
      <c r="M375" s="8"/>
      <c r="N375" s="31"/>
      <c r="Q375" s="71">
        <f t="shared" si="179"/>
        <v>48278100</v>
      </c>
      <c r="R375" s="73">
        <f t="shared" si="180"/>
        <v>0</v>
      </c>
      <c r="S375" s="74"/>
      <c r="T375" s="74"/>
      <c r="U375" s="74"/>
    </row>
    <row r="376" spans="1:21" ht="15" outlineLevel="7">
      <c r="A376" s="72">
        <f t="shared" si="176"/>
        <v>362</v>
      </c>
      <c r="B376" s="25" t="s">
        <v>50</v>
      </c>
      <c r="C376" s="24" t="s">
        <v>291</v>
      </c>
      <c r="D376" s="24" t="s">
        <v>270</v>
      </c>
      <c r="E376" s="25"/>
      <c r="F376" s="24" t="s">
        <v>51</v>
      </c>
      <c r="G376" s="25"/>
      <c r="H376" s="26">
        <f>H374</f>
        <v>16092700</v>
      </c>
      <c r="I376" s="26">
        <f t="shared" ref="I376:J376" si="197">I374</f>
        <v>16092700</v>
      </c>
      <c r="J376" s="26">
        <f t="shared" si="197"/>
        <v>16092700</v>
      </c>
      <c r="K376" s="22"/>
      <c r="L376" s="22"/>
      <c r="M376" s="8"/>
      <c r="N376" s="31"/>
      <c r="Q376" s="71">
        <f t="shared" si="179"/>
        <v>48278100</v>
      </c>
      <c r="R376" s="73">
        <f t="shared" si="180"/>
        <v>0</v>
      </c>
      <c r="S376" s="74"/>
      <c r="T376" s="74"/>
      <c r="U376" s="74"/>
    </row>
    <row r="377" spans="1:21" ht="60" outlineLevel="7">
      <c r="A377" s="72">
        <f t="shared" si="176"/>
        <v>363</v>
      </c>
      <c r="B377" s="25" t="s">
        <v>259</v>
      </c>
      <c r="C377" s="24" t="s">
        <v>260</v>
      </c>
      <c r="D377" s="24" t="s">
        <v>156</v>
      </c>
      <c r="E377" s="25" t="s">
        <v>169</v>
      </c>
      <c r="F377" s="24"/>
      <c r="G377" s="25" t="s">
        <v>257</v>
      </c>
      <c r="H377" s="26">
        <f>H378+H384+H394</f>
        <v>2976800</v>
      </c>
      <c r="I377" s="26">
        <f t="shared" ref="I377:J377" si="198">I378+I384+I394</f>
        <v>2975400</v>
      </c>
      <c r="J377" s="26">
        <f t="shared" si="198"/>
        <v>2974200</v>
      </c>
      <c r="K377" s="22">
        <f>SUM(K378:K399)</f>
        <v>0</v>
      </c>
      <c r="L377" s="22">
        <f t="shared" ref="L377:U377" si="199">SUM(L378:L399)</f>
        <v>0</v>
      </c>
      <c r="M377" s="22">
        <f t="shared" si="199"/>
        <v>0</v>
      </c>
      <c r="N377" s="22">
        <f t="shared" si="199"/>
        <v>2976800</v>
      </c>
      <c r="O377" s="22">
        <f t="shared" si="199"/>
        <v>2975400</v>
      </c>
      <c r="P377" s="22">
        <f t="shared" si="199"/>
        <v>2974200</v>
      </c>
      <c r="Q377" s="71">
        <f t="shared" si="179"/>
        <v>8926400</v>
      </c>
      <c r="R377" s="22">
        <f t="shared" si="199"/>
        <v>0</v>
      </c>
      <c r="S377" s="22">
        <f t="shared" si="199"/>
        <v>0</v>
      </c>
      <c r="T377" s="22">
        <f t="shared" si="199"/>
        <v>0</v>
      </c>
      <c r="U377" s="22">
        <f t="shared" si="199"/>
        <v>0</v>
      </c>
    </row>
    <row r="378" spans="1:21" ht="90" outlineLevel="5">
      <c r="A378" s="72">
        <f t="shared" si="176"/>
        <v>364</v>
      </c>
      <c r="B378" s="25" t="s">
        <v>262</v>
      </c>
      <c r="C378" s="24" t="s">
        <v>263</v>
      </c>
      <c r="D378" s="24" t="s">
        <v>156</v>
      </c>
      <c r="E378" s="25" t="s">
        <v>169</v>
      </c>
      <c r="F378" s="24"/>
      <c r="G378" s="25" t="s">
        <v>257</v>
      </c>
      <c r="H378" s="26">
        <f>H379</f>
        <v>2900</v>
      </c>
      <c r="I378" s="26">
        <f>I379</f>
        <v>1500</v>
      </c>
      <c r="J378" s="26">
        <f>J379</f>
        <v>300</v>
      </c>
      <c r="K378" s="22"/>
      <c r="L378" s="22"/>
      <c r="M378" s="8"/>
      <c r="N378" s="28"/>
      <c r="Q378" s="71">
        <f t="shared" si="179"/>
        <v>4700</v>
      </c>
      <c r="R378" s="73">
        <f t="shared" si="180"/>
        <v>0</v>
      </c>
      <c r="S378" s="74"/>
      <c r="T378" s="74"/>
      <c r="U378" s="74"/>
    </row>
    <row r="379" spans="1:21" ht="195" outlineLevel="5">
      <c r="A379" s="72">
        <f t="shared" si="176"/>
        <v>365</v>
      </c>
      <c r="B379" s="33" t="s">
        <v>265</v>
      </c>
      <c r="C379" s="24" t="s">
        <v>266</v>
      </c>
      <c r="D379" s="24" t="s">
        <v>156</v>
      </c>
      <c r="E379" s="25" t="s">
        <v>169</v>
      </c>
      <c r="F379" s="24"/>
      <c r="G379" s="25" t="s">
        <v>257</v>
      </c>
      <c r="H379" s="26">
        <f>H381</f>
        <v>2900</v>
      </c>
      <c r="I379" s="27">
        <f>I381</f>
        <v>1500</v>
      </c>
      <c r="J379" s="27">
        <f>J381</f>
        <v>300</v>
      </c>
      <c r="K379" s="22"/>
      <c r="L379" s="22"/>
      <c r="M379" s="8"/>
      <c r="N379" s="28"/>
      <c r="Q379" s="71">
        <f t="shared" si="179"/>
        <v>4700</v>
      </c>
      <c r="R379" s="73">
        <f t="shared" si="180"/>
        <v>0</v>
      </c>
      <c r="S379" s="74"/>
      <c r="T379" s="74"/>
      <c r="U379" s="74"/>
    </row>
    <row r="380" spans="1:21" ht="15" outlineLevel="5">
      <c r="A380" s="72">
        <f t="shared" si="176"/>
        <v>366</v>
      </c>
      <c r="B380" s="33" t="s">
        <v>180</v>
      </c>
      <c r="C380" s="24" t="s">
        <v>266</v>
      </c>
      <c r="D380" s="24" t="s">
        <v>181</v>
      </c>
      <c r="E380" s="25" t="s">
        <v>169</v>
      </c>
      <c r="F380" s="24"/>
      <c r="G380" s="25" t="s">
        <v>257</v>
      </c>
      <c r="H380" s="26">
        <f>H381</f>
        <v>2900</v>
      </c>
      <c r="I380" s="26">
        <f>I381</f>
        <v>1500</v>
      </c>
      <c r="J380" s="26">
        <f>J381</f>
        <v>300</v>
      </c>
      <c r="K380" s="22"/>
      <c r="L380" s="22"/>
      <c r="M380" s="8"/>
      <c r="N380" s="28"/>
      <c r="Q380" s="71">
        <f t="shared" si="179"/>
        <v>4700</v>
      </c>
      <c r="R380" s="73">
        <f t="shared" si="180"/>
        <v>0</v>
      </c>
      <c r="S380" s="74"/>
      <c r="T380" s="74"/>
      <c r="U380" s="74"/>
    </row>
    <row r="381" spans="1:21" ht="60" outlineLevel="5">
      <c r="A381" s="72">
        <f t="shared" si="176"/>
        <v>367</v>
      </c>
      <c r="B381" s="25" t="s">
        <v>269</v>
      </c>
      <c r="C381" s="24" t="s">
        <v>266</v>
      </c>
      <c r="D381" s="24" t="s">
        <v>270</v>
      </c>
      <c r="E381" s="25" t="s">
        <v>169</v>
      </c>
      <c r="F381" s="24"/>
      <c r="G381" s="25" t="s">
        <v>257</v>
      </c>
      <c r="H381" s="26">
        <f>SUM(K381:N381)</f>
        <v>2900</v>
      </c>
      <c r="I381" s="30">
        <v>1500</v>
      </c>
      <c r="J381" s="30">
        <v>300</v>
      </c>
      <c r="K381" s="22"/>
      <c r="L381" s="22"/>
      <c r="M381" s="8"/>
      <c r="N381" s="31">
        <v>2900</v>
      </c>
      <c r="O381" s="8">
        <v>1500</v>
      </c>
      <c r="P381" s="8">
        <v>300</v>
      </c>
      <c r="Q381" s="71">
        <f t="shared" si="179"/>
        <v>4700</v>
      </c>
      <c r="R381" s="73">
        <f t="shared" si="180"/>
        <v>0</v>
      </c>
      <c r="S381" s="74"/>
      <c r="T381" s="74"/>
      <c r="U381" s="74"/>
    </row>
    <row r="382" spans="1:21" ht="15" outlineLevel="5">
      <c r="A382" s="72">
        <f t="shared" si="176"/>
        <v>368</v>
      </c>
      <c r="B382" s="25" t="s">
        <v>42</v>
      </c>
      <c r="C382" s="24" t="s">
        <v>266</v>
      </c>
      <c r="D382" s="24" t="s">
        <v>270</v>
      </c>
      <c r="E382" s="25"/>
      <c r="F382" s="24" t="s">
        <v>43</v>
      </c>
      <c r="G382" s="25"/>
      <c r="H382" s="26">
        <f>H381</f>
        <v>2900</v>
      </c>
      <c r="I382" s="26">
        <f t="shared" ref="I382:J382" si="200">I381</f>
        <v>1500</v>
      </c>
      <c r="J382" s="26">
        <f t="shared" si="200"/>
        <v>300</v>
      </c>
      <c r="K382" s="22"/>
      <c r="L382" s="22"/>
      <c r="M382" s="8"/>
      <c r="N382" s="31"/>
      <c r="Q382" s="71">
        <f t="shared" si="179"/>
        <v>4700</v>
      </c>
      <c r="R382" s="73">
        <f t="shared" si="180"/>
        <v>0</v>
      </c>
      <c r="S382" s="74"/>
      <c r="T382" s="74"/>
      <c r="U382" s="74"/>
    </row>
    <row r="383" spans="1:21" ht="15" outlineLevel="5">
      <c r="A383" s="72">
        <f t="shared" si="176"/>
        <v>369</v>
      </c>
      <c r="B383" s="25" t="s">
        <v>46</v>
      </c>
      <c r="C383" s="24" t="s">
        <v>266</v>
      </c>
      <c r="D383" s="24" t="s">
        <v>270</v>
      </c>
      <c r="E383" s="25"/>
      <c r="F383" s="24" t="s">
        <v>47</v>
      </c>
      <c r="G383" s="25"/>
      <c r="H383" s="26">
        <f>H381</f>
        <v>2900</v>
      </c>
      <c r="I383" s="26">
        <f t="shared" ref="I383:J383" si="201">I381</f>
        <v>1500</v>
      </c>
      <c r="J383" s="26">
        <f t="shared" si="201"/>
        <v>300</v>
      </c>
      <c r="K383" s="22"/>
      <c r="L383" s="22"/>
      <c r="M383" s="8"/>
      <c r="N383" s="31"/>
      <c r="Q383" s="71">
        <f t="shared" si="179"/>
        <v>4700</v>
      </c>
      <c r="R383" s="73">
        <f t="shared" si="180"/>
        <v>0</v>
      </c>
      <c r="S383" s="74"/>
      <c r="T383" s="74"/>
      <c r="U383" s="74"/>
    </row>
    <row r="384" spans="1:21" ht="90" outlineLevel="6">
      <c r="A384" s="72">
        <f t="shared" si="176"/>
        <v>370</v>
      </c>
      <c r="B384" s="25" t="s">
        <v>272</v>
      </c>
      <c r="C384" s="24" t="s">
        <v>273</v>
      </c>
      <c r="D384" s="24" t="s">
        <v>156</v>
      </c>
      <c r="E384" s="25" t="s">
        <v>169</v>
      </c>
      <c r="F384" s="24"/>
      <c r="G384" s="25" t="s">
        <v>257</v>
      </c>
      <c r="H384" s="26">
        <f>H385</f>
        <v>2408700</v>
      </c>
      <c r="I384" s="27">
        <f>I385</f>
        <v>2408700</v>
      </c>
      <c r="J384" s="27">
        <f>J385</f>
        <v>2408700</v>
      </c>
      <c r="K384" s="22"/>
      <c r="L384" s="22"/>
      <c r="M384" s="8"/>
      <c r="N384" s="28"/>
      <c r="Q384" s="71">
        <f t="shared" si="179"/>
        <v>7226100</v>
      </c>
      <c r="R384" s="73">
        <f t="shared" si="180"/>
        <v>0</v>
      </c>
      <c r="S384" s="74"/>
      <c r="T384" s="74"/>
      <c r="U384" s="74"/>
    </row>
    <row r="385" spans="1:21" ht="150" outlineLevel="6">
      <c r="A385" s="72">
        <f t="shared" si="176"/>
        <v>371</v>
      </c>
      <c r="B385" s="33" t="s">
        <v>275</v>
      </c>
      <c r="C385" s="24" t="s">
        <v>276</v>
      </c>
      <c r="D385" s="24" t="s">
        <v>156</v>
      </c>
      <c r="E385" s="25" t="s">
        <v>169</v>
      </c>
      <c r="F385" s="24"/>
      <c r="G385" s="25" t="s">
        <v>257</v>
      </c>
      <c r="H385" s="26">
        <f>H387+H391</f>
        <v>2408700</v>
      </c>
      <c r="I385" s="26">
        <f>I387+I391</f>
        <v>2408700</v>
      </c>
      <c r="J385" s="26">
        <f>J387+J391</f>
        <v>2408700</v>
      </c>
      <c r="K385" s="22"/>
      <c r="L385" s="22"/>
      <c r="M385" s="8"/>
      <c r="N385" s="28"/>
      <c r="Q385" s="71">
        <f t="shared" si="179"/>
        <v>7226100</v>
      </c>
      <c r="R385" s="73">
        <f t="shared" si="180"/>
        <v>0</v>
      </c>
      <c r="S385" s="74"/>
      <c r="T385" s="74"/>
      <c r="U385" s="74"/>
    </row>
    <row r="386" spans="1:21" ht="90" outlineLevel="7">
      <c r="A386" s="72">
        <f t="shared" si="176"/>
        <v>372</v>
      </c>
      <c r="B386" s="33" t="s">
        <v>165</v>
      </c>
      <c r="C386" s="24" t="s">
        <v>276</v>
      </c>
      <c r="D386" s="24" t="s">
        <v>166</v>
      </c>
      <c r="E386" s="25" t="s">
        <v>169</v>
      </c>
      <c r="F386" s="24"/>
      <c r="G386" s="25" t="s">
        <v>257</v>
      </c>
      <c r="H386" s="26">
        <f>H387</f>
        <v>324013</v>
      </c>
      <c r="I386" s="75">
        <f>I387</f>
        <v>324013</v>
      </c>
      <c r="J386" s="26">
        <f>J387</f>
        <v>324013</v>
      </c>
      <c r="K386" s="22"/>
      <c r="L386" s="22"/>
      <c r="M386" s="8"/>
      <c r="N386" s="28"/>
      <c r="Q386" s="71">
        <f t="shared" si="179"/>
        <v>972039</v>
      </c>
      <c r="R386" s="73">
        <f t="shared" si="180"/>
        <v>0</v>
      </c>
      <c r="S386" s="74"/>
      <c r="T386" s="74"/>
      <c r="U386" s="74"/>
    </row>
    <row r="387" spans="1:21" ht="30" outlineLevel="7">
      <c r="A387" s="72">
        <f t="shared" si="176"/>
        <v>373</v>
      </c>
      <c r="B387" s="25" t="s">
        <v>167</v>
      </c>
      <c r="C387" s="24" t="s">
        <v>276</v>
      </c>
      <c r="D387" s="24" t="s">
        <v>168</v>
      </c>
      <c r="E387" s="25" t="s">
        <v>169</v>
      </c>
      <c r="F387" s="24"/>
      <c r="G387" s="25" t="s">
        <v>257</v>
      </c>
      <c r="H387" s="26">
        <f>SUM(K387:N387)</f>
        <v>324013</v>
      </c>
      <c r="I387" s="30">
        <v>324013</v>
      </c>
      <c r="J387" s="30">
        <v>324013</v>
      </c>
      <c r="K387" s="22"/>
      <c r="L387" s="22"/>
      <c r="M387" s="8"/>
      <c r="N387" s="31">
        <v>324013</v>
      </c>
      <c r="Q387" s="71">
        <f t="shared" si="179"/>
        <v>972039</v>
      </c>
      <c r="R387" s="73">
        <f t="shared" si="180"/>
        <v>0</v>
      </c>
      <c r="S387" s="74"/>
      <c r="T387" s="74"/>
      <c r="U387" s="74"/>
    </row>
    <row r="388" spans="1:21" ht="15" outlineLevel="7">
      <c r="A388" s="72">
        <f t="shared" si="176"/>
        <v>374</v>
      </c>
      <c r="B388" s="25" t="s">
        <v>42</v>
      </c>
      <c r="C388" s="24" t="s">
        <v>276</v>
      </c>
      <c r="D388" s="24" t="s">
        <v>168</v>
      </c>
      <c r="E388" s="25"/>
      <c r="F388" s="24" t="s">
        <v>43</v>
      </c>
      <c r="G388" s="25"/>
      <c r="H388" s="26">
        <f>H387</f>
        <v>324013</v>
      </c>
      <c r="I388" s="26">
        <f t="shared" ref="I388:J388" si="202">I387</f>
        <v>324013</v>
      </c>
      <c r="J388" s="26">
        <f t="shared" si="202"/>
        <v>324013</v>
      </c>
      <c r="K388" s="22"/>
      <c r="L388" s="22"/>
      <c r="M388" s="8"/>
      <c r="N388" s="31"/>
      <c r="Q388" s="71">
        <f t="shared" si="179"/>
        <v>972039</v>
      </c>
      <c r="R388" s="73">
        <f t="shared" si="180"/>
        <v>0</v>
      </c>
      <c r="S388" s="74"/>
      <c r="T388" s="74"/>
      <c r="U388" s="74"/>
    </row>
    <row r="389" spans="1:21" ht="15" outlineLevel="7">
      <c r="A389" s="72">
        <f t="shared" si="176"/>
        <v>375</v>
      </c>
      <c r="B389" s="25" t="s">
        <v>46</v>
      </c>
      <c r="C389" s="24" t="s">
        <v>276</v>
      </c>
      <c r="D389" s="24" t="s">
        <v>168</v>
      </c>
      <c r="E389" s="25"/>
      <c r="F389" s="24" t="s">
        <v>47</v>
      </c>
      <c r="G389" s="25"/>
      <c r="H389" s="26">
        <f>H387</f>
        <v>324013</v>
      </c>
      <c r="I389" s="26">
        <f t="shared" ref="I389:J389" si="203">I387</f>
        <v>324013</v>
      </c>
      <c r="J389" s="26">
        <f t="shared" si="203"/>
        <v>324013</v>
      </c>
      <c r="K389" s="22"/>
      <c r="L389" s="22"/>
      <c r="M389" s="8"/>
      <c r="N389" s="31"/>
      <c r="Q389" s="71">
        <f t="shared" si="179"/>
        <v>972039</v>
      </c>
      <c r="R389" s="73">
        <f t="shared" si="180"/>
        <v>0</v>
      </c>
      <c r="S389" s="74"/>
      <c r="T389" s="74"/>
      <c r="U389" s="74"/>
    </row>
    <row r="390" spans="1:21" ht="45" outlineLevel="7">
      <c r="A390" s="72">
        <f t="shared" si="176"/>
        <v>376</v>
      </c>
      <c r="B390" s="25" t="s">
        <v>172</v>
      </c>
      <c r="C390" s="24" t="s">
        <v>276</v>
      </c>
      <c r="D390" s="24" t="s">
        <v>173</v>
      </c>
      <c r="E390" s="25" t="s">
        <v>169</v>
      </c>
      <c r="F390" s="24"/>
      <c r="G390" s="25" t="s">
        <v>257</v>
      </c>
      <c r="H390" s="26">
        <f>H391</f>
        <v>2084687</v>
      </c>
      <c r="I390" s="75">
        <f>I391</f>
        <v>2084687</v>
      </c>
      <c r="J390" s="26">
        <f>J391</f>
        <v>2084687</v>
      </c>
      <c r="K390" s="22"/>
      <c r="L390" s="22"/>
      <c r="M390" s="8"/>
      <c r="N390" s="31"/>
      <c r="Q390" s="71">
        <f t="shared" si="179"/>
        <v>6254061</v>
      </c>
      <c r="R390" s="73">
        <f t="shared" si="180"/>
        <v>0</v>
      </c>
      <c r="S390" s="74"/>
      <c r="T390" s="74"/>
      <c r="U390" s="74"/>
    </row>
    <row r="391" spans="1:21" ht="45" outlineLevel="6">
      <c r="A391" s="72">
        <f t="shared" si="176"/>
        <v>377</v>
      </c>
      <c r="B391" s="25" t="s">
        <v>174</v>
      </c>
      <c r="C391" s="24" t="s">
        <v>276</v>
      </c>
      <c r="D391" s="24" t="s">
        <v>175</v>
      </c>
      <c r="E391" s="25" t="s">
        <v>169</v>
      </c>
      <c r="F391" s="24"/>
      <c r="G391" s="25" t="s">
        <v>257</v>
      </c>
      <c r="H391" s="26">
        <f>SUM(K391:N391)</f>
        <v>2084687</v>
      </c>
      <c r="I391" s="30">
        <v>2084687</v>
      </c>
      <c r="J391" s="30">
        <v>2084687</v>
      </c>
      <c r="K391" s="22"/>
      <c r="L391" s="22"/>
      <c r="M391" s="8"/>
      <c r="N391" s="31">
        <v>2084687</v>
      </c>
      <c r="O391" s="8">
        <v>2408700</v>
      </c>
      <c r="P391" s="8">
        <v>2408700</v>
      </c>
      <c r="Q391" s="71">
        <f t="shared" si="179"/>
        <v>6254061</v>
      </c>
      <c r="R391" s="73">
        <f t="shared" si="180"/>
        <v>0</v>
      </c>
      <c r="S391" s="74"/>
      <c r="T391" s="74"/>
      <c r="U391" s="74"/>
    </row>
    <row r="392" spans="1:21" ht="15" outlineLevel="6">
      <c r="A392" s="72">
        <f t="shared" si="176"/>
        <v>378</v>
      </c>
      <c r="B392" s="25" t="s">
        <v>42</v>
      </c>
      <c r="C392" s="24" t="s">
        <v>276</v>
      </c>
      <c r="D392" s="24" t="s">
        <v>175</v>
      </c>
      <c r="E392" s="25"/>
      <c r="F392" s="24" t="s">
        <v>43</v>
      </c>
      <c r="G392" s="25"/>
      <c r="H392" s="26">
        <f>H391</f>
        <v>2084687</v>
      </c>
      <c r="I392" s="26">
        <f t="shared" ref="I392:J392" si="204">I391</f>
        <v>2084687</v>
      </c>
      <c r="J392" s="26">
        <f t="shared" si="204"/>
        <v>2084687</v>
      </c>
      <c r="K392" s="22"/>
      <c r="L392" s="22"/>
      <c r="M392" s="8"/>
      <c r="N392" s="31"/>
      <c r="Q392" s="71">
        <f t="shared" si="179"/>
        <v>6254061</v>
      </c>
      <c r="R392" s="73">
        <f t="shared" si="180"/>
        <v>0</v>
      </c>
      <c r="S392" s="74"/>
      <c r="T392" s="74"/>
      <c r="U392" s="74"/>
    </row>
    <row r="393" spans="1:21" ht="15" outlineLevel="6">
      <c r="A393" s="72">
        <f t="shared" si="176"/>
        <v>379</v>
      </c>
      <c r="B393" s="25" t="s">
        <v>46</v>
      </c>
      <c r="C393" s="24" t="s">
        <v>276</v>
      </c>
      <c r="D393" s="24" t="s">
        <v>175</v>
      </c>
      <c r="E393" s="25"/>
      <c r="F393" s="24" t="s">
        <v>47</v>
      </c>
      <c r="G393" s="25"/>
      <c r="H393" s="26">
        <f>H391</f>
        <v>2084687</v>
      </c>
      <c r="I393" s="26">
        <f t="shared" ref="I393:J393" si="205">I391</f>
        <v>2084687</v>
      </c>
      <c r="J393" s="26">
        <f t="shared" si="205"/>
        <v>2084687</v>
      </c>
      <c r="K393" s="22"/>
      <c r="L393" s="22"/>
      <c r="M393" s="8"/>
      <c r="N393" s="31"/>
      <c r="Q393" s="71">
        <f t="shared" si="179"/>
        <v>6254061</v>
      </c>
      <c r="R393" s="73">
        <f t="shared" si="180"/>
        <v>0</v>
      </c>
      <c r="S393" s="74"/>
      <c r="T393" s="74"/>
      <c r="U393" s="74"/>
    </row>
    <row r="394" spans="1:21" ht="60" outlineLevel="6">
      <c r="A394" s="72">
        <f t="shared" si="176"/>
        <v>380</v>
      </c>
      <c r="B394" s="25" t="s">
        <v>831</v>
      </c>
      <c r="C394" s="24" t="s">
        <v>832</v>
      </c>
      <c r="D394" s="24" t="s">
        <v>156</v>
      </c>
      <c r="E394" s="25" t="s">
        <v>169</v>
      </c>
      <c r="F394" s="24"/>
      <c r="G394" s="25" t="s">
        <v>32</v>
      </c>
      <c r="H394" s="26">
        <f>H395</f>
        <v>565200</v>
      </c>
      <c r="I394" s="27">
        <f>I395</f>
        <v>565200</v>
      </c>
      <c r="J394" s="27">
        <f>J395</f>
        <v>565200</v>
      </c>
      <c r="K394" s="22"/>
      <c r="L394" s="22"/>
      <c r="M394" s="8"/>
      <c r="N394" s="28"/>
      <c r="Q394" s="71">
        <f t="shared" si="179"/>
        <v>1695600</v>
      </c>
      <c r="R394" s="73">
        <f t="shared" si="180"/>
        <v>0</v>
      </c>
      <c r="S394" s="74"/>
      <c r="T394" s="74"/>
      <c r="U394" s="74"/>
    </row>
    <row r="395" spans="1:21" ht="135" outlineLevel="7">
      <c r="A395" s="72">
        <f t="shared" si="176"/>
        <v>381</v>
      </c>
      <c r="B395" s="33" t="s">
        <v>834</v>
      </c>
      <c r="C395" s="24" t="s">
        <v>835</v>
      </c>
      <c r="D395" s="24" t="s">
        <v>156</v>
      </c>
      <c r="E395" s="25" t="s">
        <v>169</v>
      </c>
      <c r="F395" s="24"/>
      <c r="G395" s="25" t="s">
        <v>32</v>
      </c>
      <c r="H395" s="26">
        <f>H397</f>
        <v>565200</v>
      </c>
      <c r="I395" s="78">
        <f>I397</f>
        <v>565200</v>
      </c>
      <c r="J395" s="27">
        <f>J397</f>
        <v>565200</v>
      </c>
      <c r="K395" s="22"/>
      <c r="L395" s="22"/>
      <c r="M395" s="8"/>
      <c r="N395" s="28"/>
      <c r="Q395" s="71">
        <f t="shared" si="179"/>
        <v>1695600</v>
      </c>
      <c r="R395" s="73">
        <f t="shared" si="180"/>
        <v>0</v>
      </c>
      <c r="S395" s="74"/>
      <c r="T395" s="74"/>
      <c r="U395" s="74"/>
    </row>
    <row r="396" spans="1:21" ht="45" outlineLevel="7">
      <c r="A396" s="72">
        <f t="shared" si="176"/>
        <v>382</v>
      </c>
      <c r="B396" s="33" t="s">
        <v>172</v>
      </c>
      <c r="C396" s="24" t="s">
        <v>835</v>
      </c>
      <c r="D396" s="24" t="s">
        <v>173</v>
      </c>
      <c r="E396" s="25" t="s">
        <v>169</v>
      </c>
      <c r="F396" s="24"/>
      <c r="G396" s="25" t="s">
        <v>32</v>
      </c>
      <c r="H396" s="26">
        <f>H397</f>
        <v>565200</v>
      </c>
      <c r="I396" s="26">
        <f>I397</f>
        <v>565200</v>
      </c>
      <c r="J396" s="26">
        <f>J397</f>
        <v>565200</v>
      </c>
      <c r="K396" s="22"/>
      <c r="L396" s="22"/>
      <c r="M396" s="8"/>
      <c r="N396" s="28"/>
      <c r="Q396" s="71">
        <f t="shared" si="179"/>
        <v>1695600</v>
      </c>
      <c r="R396" s="73">
        <f t="shared" si="180"/>
        <v>0</v>
      </c>
      <c r="S396" s="74"/>
      <c r="T396" s="74"/>
      <c r="U396" s="74"/>
    </row>
    <row r="397" spans="1:21" ht="45" outlineLevel="7">
      <c r="A397" s="72">
        <f t="shared" si="176"/>
        <v>383</v>
      </c>
      <c r="B397" s="25" t="s">
        <v>174</v>
      </c>
      <c r="C397" s="24" t="s">
        <v>835</v>
      </c>
      <c r="D397" s="24" t="s">
        <v>175</v>
      </c>
      <c r="E397" s="25" t="s">
        <v>169</v>
      </c>
      <c r="F397" s="24"/>
      <c r="G397" s="25" t="s">
        <v>32</v>
      </c>
      <c r="H397" s="26">
        <f>SUM(K397:N397)</f>
        <v>565200</v>
      </c>
      <c r="I397" s="29">
        <v>565200</v>
      </c>
      <c r="J397" s="30">
        <v>565200</v>
      </c>
      <c r="K397" s="22"/>
      <c r="L397" s="22"/>
      <c r="M397" s="8"/>
      <c r="N397" s="31">
        <v>565200</v>
      </c>
      <c r="O397" s="8">
        <v>565200</v>
      </c>
      <c r="P397" s="8">
        <v>565200</v>
      </c>
      <c r="Q397" s="71">
        <f t="shared" si="179"/>
        <v>1695600</v>
      </c>
      <c r="R397" s="73">
        <f t="shared" si="180"/>
        <v>0</v>
      </c>
      <c r="S397" s="74"/>
      <c r="T397" s="74"/>
      <c r="U397" s="74"/>
    </row>
    <row r="398" spans="1:21" ht="15" outlineLevel="7">
      <c r="A398" s="72">
        <f t="shared" si="176"/>
        <v>384</v>
      </c>
      <c r="B398" s="25" t="s">
        <v>42</v>
      </c>
      <c r="C398" s="24" t="s">
        <v>835</v>
      </c>
      <c r="D398" s="24" t="s">
        <v>175</v>
      </c>
      <c r="E398" s="25"/>
      <c r="F398" s="24" t="s">
        <v>43</v>
      </c>
      <c r="G398" s="25"/>
      <c r="H398" s="26">
        <f>H397</f>
        <v>565200</v>
      </c>
      <c r="I398" s="26">
        <f t="shared" ref="I398:J398" si="206">I397</f>
        <v>565200</v>
      </c>
      <c r="J398" s="26">
        <f t="shared" si="206"/>
        <v>565200</v>
      </c>
      <c r="K398" s="22"/>
      <c r="L398" s="22"/>
      <c r="M398" s="8"/>
      <c r="N398" s="31"/>
      <c r="Q398" s="71">
        <f t="shared" si="179"/>
        <v>1695600</v>
      </c>
      <c r="R398" s="73">
        <f t="shared" si="180"/>
        <v>0</v>
      </c>
      <c r="S398" s="74"/>
      <c r="T398" s="74"/>
      <c r="U398" s="74"/>
    </row>
    <row r="399" spans="1:21" ht="30" outlineLevel="7">
      <c r="A399" s="72">
        <f t="shared" si="176"/>
        <v>385</v>
      </c>
      <c r="B399" s="25" t="s">
        <v>55</v>
      </c>
      <c r="C399" s="24" t="s">
        <v>835</v>
      </c>
      <c r="D399" s="24" t="s">
        <v>175</v>
      </c>
      <c r="E399" s="25"/>
      <c r="F399" s="24" t="s">
        <v>56</v>
      </c>
      <c r="G399" s="25"/>
      <c r="H399" s="26">
        <f>H397</f>
        <v>565200</v>
      </c>
      <c r="I399" s="26">
        <f t="shared" ref="I399:J399" si="207">I397</f>
        <v>565200</v>
      </c>
      <c r="J399" s="26">
        <f t="shared" si="207"/>
        <v>565200</v>
      </c>
      <c r="K399" s="22"/>
      <c r="L399" s="22"/>
      <c r="M399" s="8"/>
      <c r="N399" s="31"/>
      <c r="Q399" s="71">
        <f t="shared" si="179"/>
        <v>1695600</v>
      </c>
      <c r="R399" s="73">
        <f t="shared" si="180"/>
        <v>0</v>
      </c>
      <c r="S399" s="74"/>
      <c r="T399" s="74"/>
      <c r="U399" s="74"/>
    </row>
    <row r="400" spans="1:21" ht="45" outlineLevel="7">
      <c r="A400" s="72">
        <f t="shared" si="176"/>
        <v>386</v>
      </c>
      <c r="B400" s="36" t="s">
        <v>317</v>
      </c>
      <c r="C400" s="37" t="s">
        <v>318</v>
      </c>
      <c r="D400" s="37" t="s">
        <v>156</v>
      </c>
      <c r="E400" s="36" t="s">
        <v>257</v>
      </c>
      <c r="F400" s="24"/>
      <c r="G400" s="36" t="s">
        <v>157</v>
      </c>
      <c r="H400" s="38">
        <f t="shared" ref="H400:J401" si="208">H401</f>
        <v>920000</v>
      </c>
      <c r="I400" s="39">
        <f t="shared" si="208"/>
        <v>350000</v>
      </c>
      <c r="J400" s="39">
        <f t="shared" si="208"/>
        <v>350000</v>
      </c>
      <c r="K400" s="40">
        <f>SUM(K401:K406)</f>
        <v>920000</v>
      </c>
      <c r="L400" s="40">
        <f t="shared" ref="L400:U400" si="209">SUM(L401:L406)</f>
        <v>0</v>
      </c>
      <c r="M400" s="40">
        <f t="shared" si="209"/>
        <v>0</v>
      </c>
      <c r="N400" s="40">
        <f t="shared" si="209"/>
        <v>0</v>
      </c>
      <c r="O400" s="40">
        <f t="shared" si="209"/>
        <v>0</v>
      </c>
      <c r="P400" s="40">
        <f t="shared" si="209"/>
        <v>0</v>
      </c>
      <c r="Q400" s="71">
        <f t="shared" si="179"/>
        <v>1620000</v>
      </c>
      <c r="R400" s="40">
        <f t="shared" si="209"/>
        <v>0</v>
      </c>
      <c r="S400" s="40">
        <f t="shared" si="209"/>
        <v>0</v>
      </c>
      <c r="T400" s="40">
        <f t="shared" si="209"/>
        <v>0</v>
      </c>
      <c r="U400" s="40">
        <f t="shared" si="209"/>
        <v>0</v>
      </c>
    </row>
    <row r="401" spans="1:21" ht="75" outlineLevel="7">
      <c r="A401" s="72">
        <f t="shared" ref="A401:A464" si="210">A400+1</f>
        <v>387</v>
      </c>
      <c r="B401" s="36" t="s">
        <v>320</v>
      </c>
      <c r="C401" s="37" t="s">
        <v>321</v>
      </c>
      <c r="D401" s="37" t="s">
        <v>156</v>
      </c>
      <c r="E401" s="36" t="s">
        <v>257</v>
      </c>
      <c r="F401" s="24"/>
      <c r="G401" s="36" t="s">
        <v>157</v>
      </c>
      <c r="H401" s="38">
        <f t="shared" si="208"/>
        <v>920000</v>
      </c>
      <c r="I401" s="80">
        <f t="shared" si="208"/>
        <v>350000</v>
      </c>
      <c r="J401" s="39">
        <f t="shared" si="208"/>
        <v>350000</v>
      </c>
      <c r="K401" s="40"/>
      <c r="L401" s="40"/>
      <c r="M401" s="41"/>
      <c r="N401" s="42"/>
      <c r="O401" s="41"/>
      <c r="P401" s="41"/>
      <c r="Q401" s="71">
        <f t="shared" si="179"/>
        <v>1620000</v>
      </c>
      <c r="R401" s="73">
        <f t="shared" si="180"/>
        <v>0</v>
      </c>
      <c r="S401" s="74"/>
      <c r="T401" s="74"/>
      <c r="U401" s="74"/>
    </row>
    <row r="402" spans="1:21" ht="105" outlineLevel="6">
      <c r="A402" s="72">
        <f t="shared" si="210"/>
        <v>388</v>
      </c>
      <c r="B402" s="36" t="s">
        <v>323</v>
      </c>
      <c r="C402" s="37" t="s">
        <v>324</v>
      </c>
      <c r="D402" s="37" t="s">
        <v>156</v>
      </c>
      <c r="E402" s="36" t="s">
        <v>257</v>
      </c>
      <c r="F402" s="37"/>
      <c r="G402" s="36" t="s">
        <v>157</v>
      </c>
      <c r="H402" s="38">
        <f>H404</f>
        <v>920000</v>
      </c>
      <c r="I402" s="39">
        <f>I404</f>
        <v>350000</v>
      </c>
      <c r="J402" s="39">
        <f>J404</f>
        <v>350000</v>
      </c>
      <c r="K402" s="40"/>
      <c r="L402" s="40"/>
      <c r="M402" s="41"/>
      <c r="N402" s="42"/>
      <c r="O402" s="41"/>
      <c r="P402" s="41"/>
      <c r="Q402" s="71">
        <f t="shared" si="179"/>
        <v>1620000</v>
      </c>
      <c r="R402" s="73">
        <f t="shared" si="180"/>
        <v>0</v>
      </c>
      <c r="S402" s="74"/>
      <c r="T402" s="74"/>
      <c r="U402" s="74"/>
    </row>
    <row r="403" spans="1:21" ht="45" outlineLevel="6">
      <c r="A403" s="72">
        <f t="shared" si="210"/>
        <v>389</v>
      </c>
      <c r="B403" s="36" t="s">
        <v>172</v>
      </c>
      <c r="C403" s="37" t="s">
        <v>324</v>
      </c>
      <c r="D403" s="37" t="s">
        <v>173</v>
      </c>
      <c r="E403" s="36" t="s">
        <v>257</v>
      </c>
      <c r="F403" s="37"/>
      <c r="G403" s="36" t="s">
        <v>157</v>
      </c>
      <c r="H403" s="38">
        <f>H404</f>
        <v>920000</v>
      </c>
      <c r="I403" s="38">
        <f>I404</f>
        <v>350000</v>
      </c>
      <c r="J403" s="38">
        <f>J404</f>
        <v>350000</v>
      </c>
      <c r="K403" s="40"/>
      <c r="L403" s="40"/>
      <c r="M403" s="41"/>
      <c r="N403" s="42"/>
      <c r="O403" s="41"/>
      <c r="P403" s="41"/>
      <c r="Q403" s="71">
        <f t="shared" si="179"/>
        <v>1620000</v>
      </c>
      <c r="R403" s="73">
        <f t="shared" si="180"/>
        <v>0</v>
      </c>
      <c r="S403" s="74"/>
      <c r="T403" s="74"/>
      <c r="U403" s="74"/>
    </row>
    <row r="404" spans="1:21" ht="45" outlineLevel="7">
      <c r="A404" s="72">
        <f t="shared" si="210"/>
        <v>390</v>
      </c>
      <c r="B404" s="36" t="s">
        <v>174</v>
      </c>
      <c r="C404" s="37" t="s">
        <v>324</v>
      </c>
      <c r="D404" s="37" t="s">
        <v>175</v>
      </c>
      <c r="E404" s="36" t="s">
        <v>257</v>
      </c>
      <c r="F404" s="37"/>
      <c r="G404" s="36" t="s">
        <v>157</v>
      </c>
      <c r="H404" s="38">
        <f>SUM(K404:N404)</f>
        <v>920000</v>
      </c>
      <c r="I404" s="44">
        <v>350000</v>
      </c>
      <c r="J404" s="45">
        <v>350000</v>
      </c>
      <c r="K404" s="40">
        <v>920000</v>
      </c>
      <c r="L404" s="40"/>
      <c r="M404" s="41"/>
      <c r="N404" s="46"/>
      <c r="O404" s="41"/>
      <c r="P404" s="41"/>
      <c r="Q404" s="71">
        <f t="shared" si="179"/>
        <v>1620000</v>
      </c>
      <c r="R404" s="73">
        <f t="shared" si="180"/>
        <v>0</v>
      </c>
      <c r="S404" s="74"/>
      <c r="T404" s="74"/>
      <c r="U404" s="74"/>
    </row>
    <row r="405" spans="1:21" ht="30" outlineLevel="7">
      <c r="A405" s="72">
        <f t="shared" si="210"/>
        <v>391</v>
      </c>
      <c r="B405" s="36" t="s">
        <v>58</v>
      </c>
      <c r="C405" s="37" t="s">
        <v>324</v>
      </c>
      <c r="D405" s="37" t="s">
        <v>175</v>
      </c>
      <c r="E405" s="36"/>
      <c r="F405" s="37" t="s">
        <v>59</v>
      </c>
      <c r="G405" s="36"/>
      <c r="H405" s="38">
        <f>H404</f>
        <v>920000</v>
      </c>
      <c r="I405" s="38">
        <f t="shared" ref="I405:J405" si="211">I404</f>
        <v>350000</v>
      </c>
      <c r="J405" s="38">
        <f t="shared" si="211"/>
        <v>350000</v>
      </c>
      <c r="K405" s="40"/>
      <c r="L405" s="40"/>
      <c r="M405" s="41"/>
      <c r="N405" s="46"/>
      <c r="O405" s="41"/>
      <c r="P405" s="41"/>
      <c r="Q405" s="71">
        <f t="shared" ref="Q405:Q468" si="212">H405+I405+J405</f>
        <v>1620000</v>
      </c>
      <c r="R405" s="73">
        <f t="shared" ref="R405:R468" si="213">SUM(S405:U405)</f>
        <v>0</v>
      </c>
      <c r="S405" s="74"/>
      <c r="T405" s="74"/>
      <c r="U405" s="74"/>
    </row>
    <row r="406" spans="1:21" ht="15" outlineLevel="7">
      <c r="A406" s="72">
        <f t="shared" si="210"/>
        <v>392</v>
      </c>
      <c r="B406" s="36" t="s">
        <v>60</v>
      </c>
      <c r="C406" s="37" t="s">
        <v>324</v>
      </c>
      <c r="D406" s="37" t="s">
        <v>175</v>
      </c>
      <c r="E406" s="36"/>
      <c r="F406" s="37" t="s">
        <v>61</v>
      </c>
      <c r="G406" s="36"/>
      <c r="H406" s="38">
        <f>H404</f>
        <v>920000</v>
      </c>
      <c r="I406" s="38">
        <f t="shared" ref="I406:J406" si="214">I404</f>
        <v>350000</v>
      </c>
      <c r="J406" s="38">
        <f t="shared" si="214"/>
        <v>350000</v>
      </c>
      <c r="K406" s="40"/>
      <c r="L406" s="40"/>
      <c r="M406" s="41"/>
      <c r="N406" s="46"/>
      <c r="O406" s="41"/>
      <c r="P406" s="41"/>
      <c r="Q406" s="71">
        <f t="shared" si="212"/>
        <v>1620000</v>
      </c>
      <c r="R406" s="73">
        <f t="shared" si="213"/>
        <v>0</v>
      </c>
      <c r="S406" s="74"/>
      <c r="T406" s="74"/>
      <c r="U406" s="74"/>
    </row>
    <row r="407" spans="1:21" ht="30" outlineLevel="6">
      <c r="A407" s="72">
        <f t="shared" si="210"/>
        <v>393</v>
      </c>
      <c r="B407" s="25" t="s">
        <v>196</v>
      </c>
      <c r="C407" s="24" t="s">
        <v>197</v>
      </c>
      <c r="D407" s="24" t="s">
        <v>156</v>
      </c>
      <c r="E407" s="25" t="s">
        <v>157</v>
      </c>
      <c r="F407" s="37"/>
      <c r="G407" s="25" t="s">
        <v>41</v>
      </c>
      <c r="H407" s="26">
        <f>H408+H429+H444</f>
        <v>41391400</v>
      </c>
      <c r="I407" s="26">
        <f t="shared" ref="I407:J407" si="215">I408+I429+I444</f>
        <v>39716600</v>
      </c>
      <c r="J407" s="26">
        <f t="shared" si="215"/>
        <v>39716600</v>
      </c>
      <c r="K407" s="22">
        <f>K408+K429+K444</f>
        <v>33017500</v>
      </c>
      <c r="L407" s="22">
        <f t="shared" ref="L407:P407" si="216">L408+L429+L444</f>
        <v>0</v>
      </c>
      <c r="M407" s="22">
        <f t="shared" si="216"/>
        <v>0</v>
      </c>
      <c r="N407" s="22">
        <f t="shared" si="216"/>
        <v>8373900</v>
      </c>
      <c r="O407" s="22">
        <f t="shared" si="216"/>
        <v>6699100</v>
      </c>
      <c r="P407" s="22">
        <f t="shared" si="216"/>
        <v>6699100</v>
      </c>
      <c r="Q407" s="71">
        <f t="shared" si="212"/>
        <v>120824600</v>
      </c>
      <c r="R407" s="22">
        <f t="shared" ref="R407:U407" si="217">SUM(R408:R453)</f>
        <v>0</v>
      </c>
      <c r="S407" s="22">
        <f t="shared" si="217"/>
        <v>0</v>
      </c>
      <c r="T407" s="22">
        <f t="shared" si="217"/>
        <v>0</v>
      </c>
      <c r="U407" s="22">
        <f t="shared" si="217"/>
        <v>0</v>
      </c>
    </row>
    <row r="408" spans="1:21" ht="105" outlineLevel="5">
      <c r="A408" s="72">
        <f t="shared" si="210"/>
        <v>394</v>
      </c>
      <c r="B408" s="33" t="s">
        <v>797</v>
      </c>
      <c r="C408" s="24" t="s">
        <v>798</v>
      </c>
      <c r="D408" s="24" t="s">
        <v>156</v>
      </c>
      <c r="E408" s="25" t="s">
        <v>45</v>
      </c>
      <c r="F408" s="24"/>
      <c r="G408" s="25" t="s">
        <v>157</v>
      </c>
      <c r="H408" s="26">
        <f>H409+H414+H419+H424</f>
        <v>28413400</v>
      </c>
      <c r="I408" s="26">
        <f t="shared" ref="I408:J408" si="218">I409+I414+I419+I424</f>
        <v>26738600</v>
      </c>
      <c r="J408" s="26">
        <f t="shared" si="218"/>
        <v>26738600</v>
      </c>
      <c r="K408" s="22">
        <f>SUM(K409:K428)</f>
        <v>20039500</v>
      </c>
      <c r="L408" s="22">
        <f t="shared" ref="L408:P408" si="219">SUM(L409:L428)</f>
        <v>0</v>
      </c>
      <c r="M408" s="22">
        <f t="shared" si="219"/>
        <v>0</v>
      </c>
      <c r="N408" s="22">
        <f t="shared" si="219"/>
        <v>8373900</v>
      </c>
      <c r="O408" s="22">
        <f t="shared" si="219"/>
        <v>6699100</v>
      </c>
      <c r="P408" s="22">
        <f t="shared" si="219"/>
        <v>6699100</v>
      </c>
      <c r="Q408" s="71">
        <f t="shared" si="212"/>
        <v>81890600</v>
      </c>
      <c r="R408" s="73">
        <f t="shared" si="213"/>
        <v>0</v>
      </c>
      <c r="S408" s="74"/>
      <c r="T408" s="74"/>
      <c r="U408" s="74"/>
    </row>
    <row r="409" spans="1:21" ht="210" outlineLevel="5">
      <c r="A409" s="72">
        <f t="shared" si="210"/>
        <v>395</v>
      </c>
      <c r="B409" s="33" t="s">
        <v>800</v>
      </c>
      <c r="C409" s="24" t="s">
        <v>801</v>
      </c>
      <c r="D409" s="24" t="s">
        <v>156</v>
      </c>
      <c r="E409" s="25" t="s">
        <v>45</v>
      </c>
      <c r="F409" s="24"/>
      <c r="G409" s="25" t="s">
        <v>157</v>
      </c>
      <c r="H409" s="26">
        <f>H411</f>
        <v>8373900</v>
      </c>
      <c r="I409" s="27">
        <f>I411</f>
        <v>6699100</v>
      </c>
      <c r="J409" s="27">
        <f>J411</f>
        <v>6699100</v>
      </c>
      <c r="K409" s="22"/>
      <c r="L409" s="22"/>
      <c r="M409" s="8"/>
      <c r="N409" s="28"/>
      <c r="Q409" s="71">
        <f t="shared" si="212"/>
        <v>21772100</v>
      </c>
      <c r="R409" s="73">
        <f t="shared" si="213"/>
        <v>0</v>
      </c>
      <c r="S409" s="74"/>
      <c r="T409" s="74"/>
      <c r="U409" s="74"/>
    </row>
    <row r="410" spans="1:21" ht="15" outlineLevel="5">
      <c r="A410" s="72">
        <f t="shared" si="210"/>
        <v>396</v>
      </c>
      <c r="B410" s="33" t="s">
        <v>768</v>
      </c>
      <c r="C410" s="24" t="s">
        <v>801</v>
      </c>
      <c r="D410" s="24" t="s">
        <v>769</v>
      </c>
      <c r="E410" s="25" t="s">
        <v>45</v>
      </c>
      <c r="F410" s="24"/>
      <c r="G410" s="25" t="s">
        <v>157</v>
      </c>
      <c r="H410" s="26">
        <f>H411</f>
        <v>8373900</v>
      </c>
      <c r="I410" s="26">
        <f>I411</f>
        <v>6699100</v>
      </c>
      <c r="J410" s="26">
        <f>J411</f>
        <v>6699100</v>
      </c>
      <c r="K410" s="22"/>
      <c r="L410" s="22"/>
      <c r="M410" s="8"/>
      <c r="N410" s="28"/>
      <c r="Q410" s="71">
        <f t="shared" si="212"/>
        <v>21772100</v>
      </c>
      <c r="R410" s="73">
        <f t="shared" si="213"/>
        <v>0</v>
      </c>
      <c r="S410" s="74"/>
      <c r="T410" s="74"/>
      <c r="U410" s="74"/>
    </row>
    <row r="411" spans="1:21" ht="15" outlineLevel="6">
      <c r="A411" s="72">
        <f t="shared" si="210"/>
        <v>397</v>
      </c>
      <c r="B411" s="25" t="s">
        <v>804</v>
      </c>
      <c r="C411" s="24" t="s">
        <v>801</v>
      </c>
      <c r="D411" s="24" t="s">
        <v>805</v>
      </c>
      <c r="E411" s="25" t="s">
        <v>45</v>
      </c>
      <c r="F411" s="24"/>
      <c r="G411" s="25" t="s">
        <v>157</v>
      </c>
      <c r="H411" s="26">
        <f>SUM(K411:N411)</f>
        <v>8373900</v>
      </c>
      <c r="I411" s="30">
        <v>6699100</v>
      </c>
      <c r="J411" s="30">
        <v>6699100</v>
      </c>
      <c r="K411" s="22"/>
      <c r="L411" s="22"/>
      <c r="M411" s="8"/>
      <c r="N411" s="31">
        <v>8373900</v>
      </c>
      <c r="O411" s="8">
        <v>6699100</v>
      </c>
      <c r="P411" s="8">
        <v>6699100</v>
      </c>
      <c r="Q411" s="71">
        <f t="shared" si="212"/>
        <v>21772100</v>
      </c>
      <c r="R411" s="73">
        <f t="shared" si="213"/>
        <v>0</v>
      </c>
      <c r="S411" s="74"/>
      <c r="T411" s="74"/>
      <c r="U411" s="74"/>
    </row>
    <row r="412" spans="1:21" ht="75" outlineLevel="6">
      <c r="A412" s="72">
        <f t="shared" si="210"/>
        <v>398</v>
      </c>
      <c r="B412" s="25" t="s">
        <v>128</v>
      </c>
      <c r="C412" s="24" t="s">
        <v>801</v>
      </c>
      <c r="D412" s="24" t="s">
        <v>805</v>
      </c>
      <c r="E412" s="25"/>
      <c r="F412" s="24" t="s">
        <v>129</v>
      </c>
      <c r="G412" s="25"/>
      <c r="H412" s="26">
        <f>H411</f>
        <v>8373900</v>
      </c>
      <c r="I412" s="26">
        <f t="shared" ref="I412:J412" si="220">I411</f>
        <v>6699100</v>
      </c>
      <c r="J412" s="26">
        <f t="shared" si="220"/>
        <v>6699100</v>
      </c>
      <c r="K412" s="22"/>
      <c r="L412" s="22"/>
      <c r="M412" s="8"/>
      <c r="N412" s="31"/>
      <c r="Q412" s="71">
        <f t="shared" si="212"/>
        <v>21772100</v>
      </c>
      <c r="R412" s="73">
        <f t="shared" si="213"/>
        <v>0</v>
      </c>
      <c r="S412" s="74"/>
      <c r="T412" s="74"/>
      <c r="U412" s="74"/>
    </row>
    <row r="413" spans="1:21" ht="45" outlineLevel="6">
      <c r="A413" s="72">
        <f t="shared" si="210"/>
        <v>399</v>
      </c>
      <c r="B413" s="25" t="s">
        <v>131</v>
      </c>
      <c r="C413" s="24" t="s">
        <v>801</v>
      </c>
      <c r="D413" s="24" t="s">
        <v>805</v>
      </c>
      <c r="E413" s="25"/>
      <c r="F413" s="24" t="s">
        <v>132</v>
      </c>
      <c r="G413" s="25"/>
      <c r="H413" s="26">
        <f>H411</f>
        <v>8373900</v>
      </c>
      <c r="I413" s="26">
        <f t="shared" ref="I413:J413" si="221">I411</f>
        <v>6699100</v>
      </c>
      <c r="J413" s="26">
        <f t="shared" si="221"/>
        <v>6699100</v>
      </c>
      <c r="K413" s="22"/>
      <c r="L413" s="22"/>
      <c r="M413" s="8"/>
      <c r="N413" s="31"/>
      <c r="Q413" s="71">
        <f t="shared" si="212"/>
        <v>21772100</v>
      </c>
      <c r="R413" s="73">
        <f t="shared" si="213"/>
        <v>0</v>
      </c>
      <c r="S413" s="74"/>
      <c r="T413" s="74"/>
      <c r="U413" s="74"/>
    </row>
    <row r="414" spans="1:21" ht="150" outlineLevel="6">
      <c r="A414" s="72">
        <f t="shared" si="210"/>
        <v>400</v>
      </c>
      <c r="B414" s="33" t="s">
        <v>807</v>
      </c>
      <c r="C414" s="24" t="s">
        <v>808</v>
      </c>
      <c r="D414" s="24" t="s">
        <v>156</v>
      </c>
      <c r="E414" s="25" t="s">
        <v>45</v>
      </c>
      <c r="F414" s="24"/>
      <c r="G414" s="25" t="s">
        <v>157</v>
      </c>
      <c r="H414" s="26">
        <f>H416</f>
        <v>8665900</v>
      </c>
      <c r="I414" s="27">
        <f>I416</f>
        <v>8665900</v>
      </c>
      <c r="J414" s="27">
        <f>J416</f>
        <v>8665900</v>
      </c>
      <c r="K414" s="22"/>
      <c r="L414" s="22"/>
      <c r="M414" s="8"/>
      <c r="N414" s="28"/>
      <c r="Q414" s="71">
        <f t="shared" si="212"/>
        <v>25997700</v>
      </c>
      <c r="R414" s="73">
        <f t="shared" si="213"/>
        <v>0</v>
      </c>
      <c r="S414" s="74"/>
      <c r="T414" s="74"/>
      <c r="U414" s="74"/>
    </row>
    <row r="415" spans="1:21" ht="15" outlineLevel="7">
      <c r="A415" s="72">
        <f t="shared" si="210"/>
        <v>401</v>
      </c>
      <c r="B415" s="33" t="s">
        <v>768</v>
      </c>
      <c r="C415" s="24" t="s">
        <v>808</v>
      </c>
      <c r="D415" s="24" t="s">
        <v>769</v>
      </c>
      <c r="E415" s="25" t="s">
        <v>45</v>
      </c>
      <c r="F415" s="24"/>
      <c r="G415" s="25" t="s">
        <v>157</v>
      </c>
      <c r="H415" s="26">
        <f>H416</f>
        <v>8665900</v>
      </c>
      <c r="I415" s="75">
        <f>I416</f>
        <v>8665900</v>
      </c>
      <c r="J415" s="26">
        <f>J416</f>
        <v>8665900</v>
      </c>
      <c r="K415" s="22"/>
      <c r="L415" s="22"/>
      <c r="M415" s="8"/>
      <c r="N415" s="34"/>
      <c r="Q415" s="71">
        <f t="shared" si="212"/>
        <v>25997700</v>
      </c>
      <c r="R415" s="73">
        <f t="shared" si="213"/>
        <v>0</v>
      </c>
      <c r="S415" s="74"/>
      <c r="T415" s="74"/>
      <c r="U415" s="74"/>
    </row>
    <row r="416" spans="1:21" ht="15" outlineLevel="7">
      <c r="A416" s="72">
        <f t="shared" si="210"/>
        <v>402</v>
      </c>
      <c r="B416" s="25" t="s">
        <v>804</v>
      </c>
      <c r="C416" s="24" t="s">
        <v>808</v>
      </c>
      <c r="D416" s="24" t="s">
        <v>805</v>
      </c>
      <c r="E416" s="25" t="s">
        <v>45</v>
      </c>
      <c r="F416" s="24"/>
      <c r="G416" s="25" t="s">
        <v>157</v>
      </c>
      <c r="H416" s="26">
        <f>SUM(K416:N416)</f>
        <v>8665900</v>
      </c>
      <c r="I416" s="30">
        <v>8665900</v>
      </c>
      <c r="J416" s="30">
        <v>8665900</v>
      </c>
      <c r="K416" s="22">
        <v>8665900</v>
      </c>
      <c r="L416" s="22"/>
      <c r="M416" s="8"/>
      <c r="N416" s="31"/>
      <c r="Q416" s="71">
        <f t="shared" si="212"/>
        <v>25997700</v>
      </c>
      <c r="R416" s="73">
        <f t="shared" si="213"/>
        <v>0</v>
      </c>
      <c r="S416" s="74"/>
      <c r="T416" s="74"/>
      <c r="U416" s="74"/>
    </row>
    <row r="417" spans="1:21" ht="75" outlineLevel="7">
      <c r="A417" s="72">
        <f t="shared" si="210"/>
        <v>403</v>
      </c>
      <c r="B417" s="25" t="s">
        <v>128</v>
      </c>
      <c r="C417" s="24" t="s">
        <v>808</v>
      </c>
      <c r="D417" s="24" t="s">
        <v>805</v>
      </c>
      <c r="E417" s="25"/>
      <c r="F417" s="24" t="s">
        <v>129</v>
      </c>
      <c r="G417" s="25"/>
      <c r="H417" s="26">
        <f>H416</f>
        <v>8665900</v>
      </c>
      <c r="I417" s="26">
        <f t="shared" ref="I417:J417" si="222">I416</f>
        <v>8665900</v>
      </c>
      <c r="J417" s="26">
        <f t="shared" si="222"/>
        <v>8665900</v>
      </c>
      <c r="K417" s="22"/>
      <c r="L417" s="22"/>
      <c r="M417" s="8"/>
      <c r="N417" s="31"/>
      <c r="Q417" s="71">
        <f t="shared" si="212"/>
        <v>25997700</v>
      </c>
      <c r="R417" s="73">
        <f t="shared" si="213"/>
        <v>0</v>
      </c>
      <c r="S417" s="74"/>
      <c r="T417" s="74"/>
      <c r="U417" s="74"/>
    </row>
    <row r="418" spans="1:21" ht="45" outlineLevel="7">
      <c r="A418" s="72">
        <f t="shared" si="210"/>
        <v>404</v>
      </c>
      <c r="B418" s="25" t="s">
        <v>131</v>
      </c>
      <c r="C418" s="24" t="s">
        <v>808</v>
      </c>
      <c r="D418" s="24" t="s">
        <v>805</v>
      </c>
      <c r="E418" s="25"/>
      <c r="F418" s="24" t="s">
        <v>132</v>
      </c>
      <c r="G418" s="25"/>
      <c r="H418" s="26">
        <f>H416</f>
        <v>8665900</v>
      </c>
      <c r="I418" s="26">
        <f t="shared" ref="I418:J418" si="223">I416</f>
        <v>8665900</v>
      </c>
      <c r="J418" s="26">
        <f t="shared" si="223"/>
        <v>8665900</v>
      </c>
      <c r="K418" s="22"/>
      <c r="L418" s="22"/>
      <c r="M418" s="8"/>
      <c r="N418" s="31"/>
      <c r="Q418" s="71">
        <f t="shared" si="212"/>
        <v>25997700</v>
      </c>
      <c r="R418" s="73">
        <f t="shared" si="213"/>
        <v>0</v>
      </c>
      <c r="S418" s="74"/>
      <c r="T418" s="74"/>
      <c r="U418" s="74"/>
    </row>
    <row r="419" spans="1:21" ht="150" outlineLevel="7">
      <c r="A419" s="72">
        <f t="shared" si="210"/>
        <v>405</v>
      </c>
      <c r="B419" s="33" t="s">
        <v>815</v>
      </c>
      <c r="C419" s="24" t="s">
        <v>816</v>
      </c>
      <c r="D419" s="24" t="s">
        <v>156</v>
      </c>
      <c r="E419" s="25" t="s">
        <v>45</v>
      </c>
      <c r="F419" s="24"/>
      <c r="G419" s="25" t="s">
        <v>243</v>
      </c>
      <c r="H419" s="26">
        <f>H421</f>
        <v>7974600</v>
      </c>
      <c r="I419" s="78">
        <f>I421</f>
        <v>7974600</v>
      </c>
      <c r="J419" s="27">
        <f>J421</f>
        <v>7974600</v>
      </c>
      <c r="K419" s="22"/>
      <c r="L419" s="22"/>
      <c r="M419" s="8"/>
      <c r="N419" s="28"/>
      <c r="Q419" s="71">
        <f t="shared" si="212"/>
        <v>23923800</v>
      </c>
      <c r="R419" s="73">
        <f t="shared" si="213"/>
        <v>0</v>
      </c>
      <c r="S419" s="74"/>
      <c r="T419" s="74"/>
      <c r="U419" s="74"/>
    </row>
    <row r="420" spans="1:21" ht="15" outlineLevel="6">
      <c r="A420" s="72">
        <f t="shared" si="210"/>
        <v>406</v>
      </c>
      <c r="B420" s="33" t="s">
        <v>768</v>
      </c>
      <c r="C420" s="24" t="s">
        <v>816</v>
      </c>
      <c r="D420" s="24" t="s">
        <v>769</v>
      </c>
      <c r="E420" s="25" t="s">
        <v>45</v>
      </c>
      <c r="F420" s="24"/>
      <c r="G420" s="25" t="s">
        <v>243</v>
      </c>
      <c r="H420" s="26">
        <f>H421</f>
        <v>7974600</v>
      </c>
      <c r="I420" s="26">
        <f>I421</f>
        <v>7974600</v>
      </c>
      <c r="J420" s="26">
        <f>J421</f>
        <v>7974600</v>
      </c>
      <c r="K420" s="22"/>
      <c r="L420" s="22"/>
      <c r="M420" s="8"/>
      <c r="N420" s="28"/>
      <c r="Q420" s="71">
        <f t="shared" si="212"/>
        <v>23923800</v>
      </c>
      <c r="R420" s="73">
        <f t="shared" si="213"/>
        <v>0</v>
      </c>
      <c r="S420" s="74"/>
      <c r="T420" s="74"/>
      <c r="U420" s="74"/>
    </row>
    <row r="421" spans="1:21" ht="15" outlineLevel="6">
      <c r="A421" s="72">
        <f t="shared" si="210"/>
        <v>407</v>
      </c>
      <c r="B421" s="25" t="s">
        <v>771</v>
      </c>
      <c r="C421" s="24" t="s">
        <v>816</v>
      </c>
      <c r="D421" s="24" t="s">
        <v>772</v>
      </c>
      <c r="E421" s="25" t="s">
        <v>45</v>
      </c>
      <c r="F421" s="24"/>
      <c r="G421" s="25" t="s">
        <v>243</v>
      </c>
      <c r="H421" s="26">
        <f>SUM(K421:N421)</f>
        <v>7974600</v>
      </c>
      <c r="I421" s="30">
        <v>7974600</v>
      </c>
      <c r="J421" s="30">
        <v>7974600</v>
      </c>
      <c r="K421" s="22">
        <v>7974600</v>
      </c>
      <c r="L421" s="22"/>
      <c r="M421" s="8"/>
      <c r="N421" s="31"/>
      <c r="Q421" s="71">
        <f t="shared" si="212"/>
        <v>23923800</v>
      </c>
      <c r="R421" s="73">
        <f t="shared" si="213"/>
        <v>0</v>
      </c>
      <c r="S421" s="74"/>
      <c r="T421" s="74"/>
      <c r="U421" s="74"/>
    </row>
    <row r="422" spans="1:21" ht="75" outlineLevel="6">
      <c r="A422" s="72">
        <f t="shared" si="210"/>
        <v>408</v>
      </c>
      <c r="B422" s="25" t="s">
        <v>128</v>
      </c>
      <c r="C422" s="24" t="s">
        <v>816</v>
      </c>
      <c r="D422" s="24" t="s">
        <v>772</v>
      </c>
      <c r="E422" s="25"/>
      <c r="F422" s="24" t="s">
        <v>129</v>
      </c>
      <c r="G422" s="25"/>
      <c r="H422" s="26">
        <f>H421</f>
        <v>7974600</v>
      </c>
      <c r="I422" s="26">
        <f t="shared" ref="I422:J422" si="224">I421</f>
        <v>7974600</v>
      </c>
      <c r="J422" s="26">
        <f t="shared" si="224"/>
        <v>7974600</v>
      </c>
      <c r="K422" s="22"/>
      <c r="L422" s="22"/>
      <c r="M422" s="8"/>
      <c r="N422" s="31"/>
      <c r="Q422" s="71">
        <f t="shared" si="212"/>
        <v>23923800</v>
      </c>
      <c r="R422" s="73">
        <f t="shared" si="213"/>
        <v>0</v>
      </c>
      <c r="S422" s="74"/>
      <c r="T422" s="74"/>
      <c r="U422" s="74"/>
    </row>
    <row r="423" spans="1:21" ht="30" outlineLevel="6">
      <c r="A423" s="72">
        <f t="shared" si="210"/>
        <v>409</v>
      </c>
      <c r="B423" s="25" t="s">
        <v>135</v>
      </c>
      <c r="C423" s="24" t="s">
        <v>816</v>
      </c>
      <c r="D423" s="24" t="s">
        <v>772</v>
      </c>
      <c r="E423" s="25"/>
      <c r="F423" s="24" t="s">
        <v>136</v>
      </c>
      <c r="G423" s="25"/>
      <c r="H423" s="26">
        <f>H421</f>
        <v>7974600</v>
      </c>
      <c r="I423" s="26">
        <f t="shared" ref="I423:J423" si="225">I421</f>
        <v>7974600</v>
      </c>
      <c r="J423" s="26">
        <f t="shared" si="225"/>
        <v>7974600</v>
      </c>
      <c r="K423" s="22"/>
      <c r="L423" s="22"/>
      <c r="M423" s="8"/>
      <c r="N423" s="31"/>
      <c r="Q423" s="71">
        <f t="shared" si="212"/>
        <v>23923800</v>
      </c>
      <c r="R423" s="73">
        <f t="shared" si="213"/>
        <v>0</v>
      </c>
      <c r="S423" s="74"/>
      <c r="T423" s="74"/>
      <c r="U423" s="74"/>
    </row>
    <row r="424" spans="1:21" ht="150" outlineLevel="7">
      <c r="A424" s="72">
        <f t="shared" si="210"/>
        <v>410</v>
      </c>
      <c r="B424" s="33" t="s">
        <v>820</v>
      </c>
      <c r="C424" s="24" t="s">
        <v>821</v>
      </c>
      <c r="D424" s="24" t="s">
        <v>156</v>
      </c>
      <c r="E424" s="25" t="s">
        <v>45</v>
      </c>
      <c r="F424" s="24"/>
      <c r="G424" s="25" t="s">
        <v>243</v>
      </c>
      <c r="H424" s="26">
        <f>H426</f>
        <v>3399000</v>
      </c>
      <c r="I424" s="78">
        <f>I426</f>
        <v>3399000</v>
      </c>
      <c r="J424" s="27">
        <f>J426</f>
        <v>3399000</v>
      </c>
      <c r="K424" s="22"/>
      <c r="L424" s="22"/>
      <c r="M424" s="8"/>
      <c r="N424" s="28"/>
      <c r="Q424" s="71">
        <f t="shared" si="212"/>
        <v>10197000</v>
      </c>
      <c r="R424" s="73">
        <f t="shared" si="213"/>
        <v>0</v>
      </c>
      <c r="S424" s="74"/>
      <c r="T424" s="74"/>
      <c r="U424" s="74"/>
    </row>
    <row r="425" spans="1:21" ht="15" outlineLevel="7">
      <c r="A425" s="72">
        <f t="shared" si="210"/>
        <v>411</v>
      </c>
      <c r="B425" s="33" t="s">
        <v>768</v>
      </c>
      <c r="C425" s="24" t="s">
        <v>821</v>
      </c>
      <c r="D425" s="24" t="s">
        <v>769</v>
      </c>
      <c r="E425" s="25" t="s">
        <v>45</v>
      </c>
      <c r="F425" s="24"/>
      <c r="G425" s="25" t="s">
        <v>243</v>
      </c>
      <c r="H425" s="26">
        <f>H426</f>
        <v>3399000</v>
      </c>
      <c r="I425" s="26">
        <f>I426</f>
        <v>3399000</v>
      </c>
      <c r="J425" s="26">
        <f>J426</f>
        <v>3399000</v>
      </c>
      <c r="K425" s="22"/>
      <c r="L425" s="22"/>
      <c r="M425" s="8"/>
      <c r="N425" s="28"/>
      <c r="Q425" s="71">
        <f t="shared" si="212"/>
        <v>10197000</v>
      </c>
      <c r="R425" s="73">
        <f t="shared" si="213"/>
        <v>0</v>
      </c>
      <c r="S425" s="74"/>
      <c r="T425" s="74"/>
      <c r="U425" s="74"/>
    </row>
    <row r="426" spans="1:21" ht="15" outlineLevel="7">
      <c r="A426" s="72">
        <f t="shared" si="210"/>
        <v>412</v>
      </c>
      <c r="B426" s="25" t="s">
        <v>771</v>
      </c>
      <c r="C426" s="24" t="s">
        <v>821</v>
      </c>
      <c r="D426" s="24" t="s">
        <v>772</v>
      </c>
      <c r="E426" s="25" t="s">
        <v>45</v>
      </c>
      <c r="F426" s="24"/>
      <c r="G426" s="25" t="s">
        <v>243</v>
      </c>
      <c r="H426" s="26">
        <f>SUM(K426:N426)</f>
        <v>3399000</v>
      </c>
      <c r="I426" s="29">
        <v>3399000</v>
      </c>
      <c r="J426" s="30">
        <v>3399000</v>
      </c>
      <c r="K426" s="22">
        <v>3399000</v>
      </c>
      <c r="L426" s="22"/>
      <c r="M426" s="8"/>
      <c r="N426" s="31"/>
      <c r="Q426" s="71">
        <f t="shared" si="212"/>
        <v>10197000</v>
      </c>
      <c r="R426" s="73">
        <f t="shared" si="213"/>
        <v>0</v>
      </c>
      <c r="S426" s="74"/>
      <c r="T426" s="74"/>
      <c r="U426" s="74"/>
    </row>
    <row r="427" spans="1:21" ht="75" outlineLevel="7">
      <c r="A427" s="72">
        <f t="shared" si="210"/>
        <v>413</v>
      </c>
      <c r="B427" s="25" t="s">
        <v>128</v>
      </c>
      <c r="C427" s="24" t="s">
        <v>821</v>
      </c>
      <c r="D427" s="24" t="s">
        <v>772</v>
      </c>
      <c r="E427" s="25"/>
      <c r="F427" s="24" t="s">
        <v>129</v>
      </c>
      <c r="G427" s="25"/>
      <c r="H427" s="26">
        <f>H426</f>
        <v>3399000</v>
      </c>
      <c r="I427" s="26">
        <f t="shared" ref="I427:J427" si="226">I426</f>
        <v>3399000</v>
      </c>
      <c r="J427" s="26">
        <f t="shared" si="226"/>
        <v>3399000</v>
      </c>
      <c r="K427" s="22"/>
      <c r="L427" s="22"/>
      <c r="M427" s="8"/>
      <c r="N427" s="31"/>
      <c r="Q427" s="71">
        <f t="shared" si="212"/>
        <v>10197000</v>
      </c>
      <c r="R427" s="73">
        <f t="shared" si="213"/>
        <v>0</v>
      </c>
      <c r="S427" s="74"/>
      <c r="T427" s="74"/>
      <c r="U427" s="74"/>
    </row>
    <row r="428" spans="1:21" ht="30" outlineLevel="7">
      <c r="A428" s="72">
        <f t="shared" si="210"/>
        <v>414</v>
      </c>
      <c r="B428" s="25" t="s">
        <v>135</v>
      </c>
      <c r="C428" s="24" t="s">
        <v>821</v>
      </c>
      <c r="D428" s="24" t="s">
        <v>772</v>
      </c>
      <c r="E428" s="25"/>
      <c r="F428" s="24" t="s">
        <v>136</v>
      </c>
      <c r="G428" s="25"/>
      <c r="H428" s="26">
        <f>H426</f>
        <v>3399000</v>
      </c>
      <c r="I428" s="26">
        <f t="shared" ref="I428:J428" si="227">I426</f>
        <v>3399000</v>
      </c>
      <c r="J428" s="26">
        <f t="shared" si="227"/>
        <v>3399000</v>
      </c>
      <c r="K428" s="22"/>
      <c r="L428" s="22"/>
      <c r="M428" s="8"/>
      <c r="N428" s="31"/>
      <c r="Q428" s="71">
        <f t="shared" si="212"/>
        <v>10197000</v>
      </c>
      <c r="R428" s="73">
        <f t="shared" si="213"/>
        <v>0</v>
      </c>
      <c r="S428" s="74"/>
      <c r="T428" s="74"/>
      <c r="U428" s="74"/>
    </row>
    <row r="429" spans="1:21" ht="75" outlineLevel="7">
      <c r="A429" s="72">
        <f t="shared" si="210"/>
        <v>415</v>
      </c>
      <c r="B429" s="25" t="s">
        <v>743</v>
      </c>
      <c r="C429" s="24" t="s">
        <v>744</v>
      </c>
      <c r="D429" s="24" t="s">
        <v>156</v>
      </c>
      <c r="E429" s="25" t="s">
        <v>157</v>
      </c>
      <c r="F429" s="24"/>
      <c r="G429" s="25" t="s">
        <v>578</v>
      </c>
      <c r="H429" s="26">
        <f>H430+H439</f>
        <v>5733000</v>
      </c>
      <c r="I429" s="27">
        <f>I430+I439</f>
        <v>5733000</v>
      </c>
      <c r="J429" s="27">
        <f>J430+J439</f>
        <v>5733000</v>
      </c>
      <c r="K429" s="22">
        <f>SUM(K430:K443)</f>
        <v>5733000</v>
      </c>
      <c r="L429" s="22">
        <f t="shared" ref="L429:P429" si="228">SUM(L430:L443)</f>
        <v>0</v>
      </c>
      <c r="M429" s="22">
        <f t="shared" si="228"/>
        <v>0</v>
      </c>
      <c r="N429" s="22">
        <f t="shared" si="228"/>
        <v>0</v>
      </c>
      <c r="O429" s="22">
        <f t="shared" si="228"/>
        <v>0</v>
      </c>
      <c r="P429" s="22">
        <f t="shared" si="228"/>
        <v>0</v>
      </c>
      <c r="Q429" s="71">
        <f t="shared" si="212"/>
        <v>17199000</v>
      </c>
      <c r="R429" s="73">
        <f t="shared" si="213"/>
        <v>0</v>
      </c>
      <c r="S429" s="74"/>
      <c r="T429" s="74"/>
      <c r="U429" s="74"/>
    </row>
    <row r="430" spans="1:21" ht="105" outlineLevel="7">
      <c r="A430" s="72">
        <f t="shared" si="210"/>
        <v>416</v>
      </c>
      <c r="B430" s="33" t="s">
        <v>746</v>
      </c>
      <c r="C430" s="24" t="s">
        <v>747</v>
      </c>
      <c r="D430" s="24" t="s">
        <v>156</v>
      </c>
      <c r="E430" s="25" t="s">
        <v>157</v>
      </c>
      <c r="F430" s="24"/>
      <c r="G430" s="25" t="s">
        <v>578</v>
      </c>
      <c r="H430" s="26">
        <f>H432+H436</f>
        <v>5323000</v>
      </c>
      <c r="I430" s="75">
        <f>I432+I436</f>
        <v>5323000</v>
      </c>
      <c r="J430" s="26">
        <f>J432+J436</f>
        <v>5323000</v>
      </c>
      <c r="K430" s="22"/>
      <c r="L430" s="22"/>
      <c r="M430" s="8"/>
      <c r="N430" s="28"/>
      <c r="Q430" s="71">
        <f t="shared" si="212"/>
        <v>15969000</v>
      </c>
      <c r="R430" s="73">
        <f t="shared" si="213"/>
        <v>0</v>
      </c>
      <c r="S430" s="74"/>
      <c r="T430" s="74"/>
      <c r="U430" s="74"/>
    </row>
    <row r="431" spans="1:21" ht="90" outlineLevel="6">
      <c r="A431" s="72">
        <f t="shared" si="210"/>
        <v>417</v>
      </c>
      <c r="B431" s="33" t="s">
        <v>165</v>
      </c>
      <c r="C431" s="24" t="s">
        <v>747</v>
      </c>
      <c r="D431" s="24" t="s">
        <v>166</v>
      </c>
      <c r="E431" s="25" t="s">
        <v>157</v>
      </c>
      <c r="F431" s="24"/>
      <c r="G431" s="25" t="s">
        <v>578</v>
      </c>
      <c r="H431" s="26">
        <f>H432</f>
        <v>4968000</v>
      </c>
      <c r="I431" s="26">
        <f>I432</f>
        <v>4968000</v>
      </c>
      <c r="J431" s="26">
        <f>J432</f>
        <v>4968000</v>
      </c>
      <c r="K431" s="22"/>
      <c r="L431" s="22"/>
      <c r="M431" s="8"/>
      <c r="N431" s="28"/>
      <c r="Q431" s="71">
        <f t="shared" si="212"/>
        <v>14904000</v>
      </c>
      <c r="R431" s="73">
        <f t="shared" si="213"/>
        <v>0</v>
      </c>
      <c r="S431" s="74"/>
      <c r="T431" s="74"/>
      <c r="U431" s="74"/>
    </row>
    <row r="432" spans="1:21" ht="30" outlineLevel="6">
      <c r="A432" s="72">
        <f t="shared" si="210"/>
        <v>418</v>
      </c>
      <c r="B432" s="25" t="s">
        <v>167</v>
      </c>
      <c r="C432" s="24" t="s">
        <v>747</v>
      </c>
      <c r="D432" s="24" t="s">
        <v>168</v>
      </c>
      <c r="E432" s="25" t="s">
        <v>157</v>
      </c>
      <c r="F432" s="24"/>
      <c r="G432" s="25" t="s">
        <v>578</v>
      </c>
      <c r="H432" s="26">
        <f>SUM(K432:N432)</f>
        <v>4968000</v>
      </c>
      <c r="I432" s="30">
        <v>4968000</v>
      </c>
      <c r="J432" s="30">
        <v>4968000</v>
      </c>
      <c r="K432" s="22">
        <v>4968000</v>
      </c>
      <c r="L432" s="22"/>
      <c r="M432" s="8"/>
      <c r="N432" s="31"/>
      <c r="Q432" s="71">
        <f t="shared" si="212"/>
        <v>14904000</v>
      </c>
      <c r="R432" s="73">
        <f t="shared" si="213"/>
        <v>0</v>
      </c>
      <c r="S432" s="74"/>
      <c r="T432" s="74"/>
      <c r="U432" s="74"/>
    </row>
    <row r="433" spans="1:21" ht="15" outlineLevel="6">
      <c r="A433" s="72">
        <f t="shared" si="210"/>
        <v>419</v>
      </c>
      <c r="B433" s="25" t="s">
        <v>5</v>
      </c>
      <c r="C433" s="24" t="s">
        <v>747</v>
      </c>
      <c r="D433" s="24" t="s">
        <v>168</v>
      </c>
      <c r="E433" s="25"/>
      <c r="F433" s="24" t="s">
        <v>6</v>
      </c>
      <c r="G433" s="25"/>
      <c r="H433" s="26">
        <f>H432</f>
        <v>4968000</v>
      </c>
      <c r="I433" s="26">
        <f t="shared" ref="I433:J433" si="229">I432</f>
        <v>4968000</v>
      </c>
      <c r="J433" s="26">
        <f t="shared" si="229"/>
        <v>4968000</v>
      </c>
      <c r="K433" s="22"/>
      <c r="L433" s="22"/>
      <c r="M433" s="8"/>
      <c r="N433" s="31"/>
      <c r="Q433" s="71">
        <f t="shared" si="212"/>
        <v>14904000</v>
      </c>
      <c r="R433" s="73">
        <f t="shared" si="213"/>
        <v>0</v>
      </c>
      <c r="S433" s="74"/>
      <c r="T433" s="74"/>
      <c r="U433" s="74"/>
    </row>
    <row r="434" spans="1:21" ht="60" outlineLevel="6">
      <c r="A434" s="72">
        <f t="shared" si="210"/>
        <v>420</v>
      </c>
      <c r="B434" s="25" t="s">
        <v>18</v>
      </c>
      <c r="C434" s="24" t="s">
        <v>747</v>
      </c>
      <c r="D434" s="24" t="s">
        <v>168</v>
      </c>
      <c r="E434" s="25"/>
      <c r="F434" s="24" t="s">
        <v>19</v>
      </c>
      <c r="G434" s="25"/>
      <c r="H434" s="26">
        <f>H432</f>
        <v>4968000</v>
      </c>
      <c r="I434" s="26">
        <f t="shared" ref="I434:J434" si="230">I432</f>
        <v>4968000</v>
      </c>
      <c r="J434" s="26">
        <f t="shared" si="230"/>
        <v>4968000</v>
      </c>
      <c r="K434" s="22"/>
      <c r="L434" s="22"/>
      <c r="M434" s="8"/>
      <c r="N434" s="31"/>
      <c r="Q434" s="71">
        <f t="shared" si="212"/>
        <v>14904000</v>
      </c>
      <c r="R434" s="73">
        <f t="shared" si="213"/>
        <v>0</v>
      </c>
      <c r="S434" s="74"/>
      <c r="T434" s="74"/>
      <c r="U434" s="74"/>
    </row>
    <row r="435" spans="1:21" ht="45" outlineLevel="7">
      <c r="A435" s="72">
        <f t="shared" si="210"/>
        <v>421</v>
      </c>
      <c r="B435" s="25" t="s">
        <v>172</v>
      </c>
      <c r="C435" s="24" t="s">
        <v>747</v>
      </c>
      <c r="D435" s="24" t="s">
        <v>173</v>
      </c>
      <c r="E435" s="25" t="s">
        <v>157</v>
      </c>
      <c r="F435" s="24"/>
      <c r="G435" s="25" t="s">
        <v>578</v>
      </c>
      <c r="H435" s="26">
        <f>H436</f>
        <v>355000</v>
      </c>
      <c r="I435" s="75">
        <f>I436</f>
        <v>355000</v>
      </c>
      <c r="J435" s="26">
        <f>J436</f>
        <v>355000</v>
      </c>
      <c r="K435" s="22"/>
      <c r="L435" s="22"/>
      <c r="M435" s="8"/>
      <c r="N435" s="31"/>
      <c r="Q435" s="71">
        <f t="shared" si="212"/>
        <v>1065000</v>
      </c>
      <c r="R435" s="73">
        <f t="shared" si="213"/>
        <v>0</v>
      </c>
      <c r="S435" s="74"/>
      <c r="T435" s="74"/>
      <c r="U435" s="74"/>
    </row>
    <row r="436" spans="1:21" ht="45" outlineLevel="4">
      <c r="A436" s="72">
        <f t="shared" si="210"/>
        <v>422</v>
      </c>
      <c r="B436" s="25" t="s">
        <v>174</v>
      </c>
      <c r="C436" s="24" t="s">
        <v>747</v>
      </c>
      <c r="D436" s="24" t="s">
        <v>175</v>
      </c>
      <c r="E436" s="25" t="s">
        <v>157</v>
      </c>
      <c r="F436" s="24"/>
      <c r="G436" s="25" t="s">
        <v>578</v>
      </c>
      <c r="H436" s="26">
        <f>SUM(K436:N436)</f>
        <v>355000</v>
      </c>
      <c r="I436" s="30">
        <v>355000</v>
      </c>
      <c r="J436" s="30">
        <v>355000</v>
      </c>
      <c r="K436" s="22">
        <v>355000</v>
      </c>
      <c r="L436" s="22"/>
      <c r="M436" s="8"/>
      <c r="N436" s="31"/>
      <c r="Q436" s="71">
        <f t="shared" si="212"/>
        <v>1065000</v>
      </c>
      <c r="R436" s="73">
        <f t="shared" si="213"/>
        <v>0</v>
      </c>
      <c r="S436" s="74"/>
      <c r="T436" s="74"/>
      <c r="U436" s="74"/>
    </row>
    <row r="437" spans="1:21" ht="15" outlineLevel="4">
      <c r="A437" s="72">
        <f t="shared" si="210"/>
        <v>423</v>
      </c>
      <c r="B437" s="25" t="s">
        <v>5</v>
      </c>
      <c r="C437" s="24" t="s">
        <v>747</v>
      </c>
      <c r="D437" s="24" t="s">
        <v>175</v>
      </c>
      <c r="E437" s="25"/>
      <c r="F437" s="24" t="s">
        <v>6</v>
      </c>
      <c r="G437" s="25"/>
      <c r="H437" s="26">
        <f>H436</f>
        <v>355000</v>
      </c>
      <c r="I437" s="26">
        <f t="shared" ref="I437:J437" si="231">I436</f>
        <v>355000</v>
      </c>
      <c r="J437" s="26">
        <f t="shared" si="231"/>
        <v>355000</v>
      </c>
      <c r="K437" s="22"/>
      <c r="L437" s="22"/>
      <c r="M437" s="8"/>
      <c r="N437" s="31"/>
      <c r="Q437" s="71">
        <f t="shared" si="212"/>
        <v>1065000</v>
      </c>
      <c r="R437" s="73">
        <f t="shared" si="213"/>
        <v>0</v>
      </c>
      <c r="S437" s="74"/>
      <c r="T437" s="74"/>
      <c r="U437" s="74"/>
    </row>
    <row r="438" spans="1:21" ht="60" outlineLevel="4">
      <c r="A438" s="72">
        <f t="shared" si="210"/>
        <v>424</v>
      </c>
      <c r="B438" s="25" t="s">
        <v>18</v>
      </c>
      <c r="C438" s="24" t="s">
        <v>747</v>
      </c>
      <c r="D438" s="24" t="s">
        <v>175</v>
      </c>
      <c r="E438" s="25"/>
      <c r="F438" s="24" t="s">
        <v>19</v>
      </c>
      <c r="G438" s="25"/>
      <c r="H438" s="26">
        <f>H436</f>
        <v>355000</v>
      </c>
      <c r="I438" s="26">
        <f t="shared" ref="I438:J438" si="232">I436</f>
        <v>355000</v>
      </c>
      <c r="J438" s="26">
        <f t="shared" si="232"/>
        <v>355000</v>
      </c>
      <c r="K438" s="22"/>
      <c r="L438" s="22"/>
      <c r="M438" s="8"/>
      <c r="N438" s="31"/>
      <c r="Q438" s="71">
        <f t="shared" si="212"/>
        <v>1065000</v>
      </c>
      <c r="R438" s="73">
        <f t="shared" si="213"/>
        <v>0</v>
      </c>
      <c r="S438" s="74"/>
      <c r="T438" s="74"/>
      <c r="U438" s="74"/>
    </row>
    <row r="439" spans="1:21" ht="135" outlineLevel="5">
      <c r="A439" s="72">
        <f t="shared" si="210"/>
        <v>425</v>
      </c>
      <c r="B439" s="33" t="s">
        <v>753</v>
      </c>
      <c r="C439" s="24" t="s">
        <v>754</v>
      </c>
      <c r="D439" s="24" t="s">
        <v>156</v>
      </c>
      <c r="E439" s="25" t="s">
        <v>157</v>
      </c>
      <c r="F439" s="24"/>
      <c r="G439" s="25" t="s">
        <v>578</v>
      </c>
      <c r="H439" s="26">
        <f>H441</f>
        <v>410000</v>
      </c>
      <c r="I439" s="27">
        <f>I441</f>
        <v>410000</v>
      </c>
      <c r="J439" s="27">
        <f>J441</f>
        <v>410000</v>
      </c>
      <c r="K439" s="22"/>
      <c r="L439" s="22"/>
      <c r="M439" s="8"/>
      <c r="N439" s="28"/>
      <c r="Q439" s="71">
        <f t="shared" si="212"/>
        <v>1230000</v>
      </c>
      <c r="R439" s="73">
        <f t="shared" si="213"/>
        <v>0</v>
      </c>
      <c r="S439" s="74"/>
      <c r="T439" s="74"/>
      <c r="U439" s="74"/>
    </row>
    <row r="440" spans="1:21" s="43" customFormat="1" ht="90" outlineLevel="6">
      <c r="A440" s="72">
        <f t="shared" si="210"/>
        <v>426</v>
      </c>
      <c r="B440" s="33" t="s">
        <v>165</v>
      </c>
      <c r="C440" s="24" t="s">
        <v>754</v>
      </c>
      <c r="D440" s="24" t="s">
        <v>166</v>
      </c>
      <c r="E440" s="25" t="s">
        <v>157</v>
      </c>
      <c r="F440" s="24"/>
      <c r="G440" s="25" t="s">
        <v>578</v>
      </c>
      <c r="H440" s="26">
        <f>H441</f>
        <v>410000</v>
      </c>
      <c r="I440" s="26">
        <f>I441</f>
        <v>410000</v>
      </c>
      <c r="J440" s="26">
        <f>J441</f>
        <v>410000</v>
      </c>
      <c r="K440" s="22"/>
      <c r="L440" s="22"/>
      <c r="M440" s="8"/>
      <c r="N440" s="28"/>
      <c r="O440" s="8"/>
      <c r="P440" s="8"/>
      <c r="Q440" s="71">
        <f t="shared" si="212"/>
        <v>1230000</v>
      </c>
      <c r="R440" s="73">
        <f t="shared" si="213"/>
        <v>0</v>
      </c>
      <c r="S440" s="79"/>
      <c r="T440" s="79"/>
      <c r="U440" s="79"/>
    </row>
    <row r="441" spans="1:21" s="43" customFormat="1" ht="30" outlineLevel="6">
      <c r="A441" s="72">
        <f t="shared" si="210"/>
        <v>427</v>
      </c>
      <c r="B441" s="25" t="s">
        <v>167</v>
      </c>
      <c r="C441" s="24" t="s">
        <v>754</v>
      </c>
      <c r="D441" s="24" t="s">
        <v>168</v>
      </c>
      <c r="E441" s="25" t="s">
        <v>157</v>
      </c>
      <c r="F441" s="24"/>
      <c r="G441" s="25" t="s">
        <v>578</v>
      </c>
      <c r="H441" s="26">
        <f>SUM(K441:N441)</f>
        <v>410000</v>
      </c>
      <c r="I441" s="30">
        <v>410000</v>
      </c>
      <c r="J441" s="30">
        <v>410000</v>
      </c>
      <c r="K441" s="22">
        <v>410000</v>
      </c>
      <c r="L441" s="22"/>
      <c r="M441" s="8"/>
      <c r="N441" s="31"/>
      <c r="O441" s="8"/>
      <c r="P441" s="8"/>
      <c r="Q441" s="71">
        <f t="shared" si="212"/>
        <v>1230000</v>
      </c>
      <c r="R441" s="73">
        <f t="shared" si="213"/>
        <v>0</v>
      </c>
      <c r="S441" s="79"/>
      <c r="T441" s="79"/>
      <c r="U441" s="79"/>
    </row>
    <row r="442" spans="1:21" s="43" customFormat="1" ht="15" outlineLevel="6">
      <c r="A442" s="72">
        <f t="shared" si="210"/>
        <v>428</v>
      </c>
      <c r="B442" s="25" t="s">
        <v>5</v>
      </c>
      <c r="C442" s="24" t="s">
        <v>754</v>
      </c>
      <c r="D442" s="24" t="s">
        <v>168</v>
      </c>
      <c r="E442" s="25"/>
      <c r="F442" s="24" t="s">
        <v>6</v>
      </c>
      <c r="G442" s="25"/>
      <c r="H442" s="26">
        <f>H441</f>
        <v>410000</v>
      </c>
      <c r="I442" s="26">
        <f t="shared" ref="I442:J442" si="233">I441</f>
        <v>410000</v>
      </c>
      <c r="J442" s="26">
        <f t="shared" si="233"/>
        <v>410000</v>
      </c>
      <c r="K442" s="22"/>
      <c r="L442" s="22"/>
      <c r="M442" s="8"/>
      <c r="N442" s="31"/>
      <c r="O442" s="8"/>
      <c r="P442" s="8"/>
      <c r="Q442" s="71">
        <f t="shared" si="212"/>
        <v>1230000</v>
      </c>
      <c r="R442" s="73">
        <f t="shared" si="213"/>
        <v>0</v>
      </c>
      <c r="S442" s="79"/>
      <c r="T442" s="79"/>
      <c r="U442" s="79"/>
    </row>
    <row r="443" spans="1:21" s="43" customFormat="1" ht="60" outlineLevel="6">
      <c r="A443" s="72">
        <f t="shared" si="210"/>
        <v>429</v>
      </c>
      <c r="B443" s="25" t="s">
        <v>18</v>
      </c>
      <c r="C443" s="24" t="s">
        <v>754</v>
      </c>
      <c r="D443" s="24" t="s">
        <v>168</v>
      </c>
      <c r="E443" s="25"/>
      <c r="F443" s="24" t="s">
        <v>19</v>
      </c>
      <c r="G443" s="25"/>
      <c r="H443" s="26">
        <f>H441</f>
        <v>410000</v>
      </c>
      <c r="I443" s="26">
        <f t="shared" ref="I443:J443" si="234">I441</f>
        <v>410000</v>
      </c>
      <c r="J443" s="26">
        <f t="shared" si="234"/>
        <v>410000</v>
      </c>
      <c r="K443" s="22"/>
      <c r="L443" s="22"/>
      <c r="M443" s="8"/>
      <c r="N443" s="31"/>
      <c r="O443" s="8"/>
      <c r="P443" s="8"/>
      <c r="Q443" s="71">
        <f t="shared" si="212"/>
        <v>1230000</v>
      </c>
      <c r="R443" s="73">
        <f t="shared" si="213"/>
        <v>0</v>
      </c>
      <c r="S443" s="79"/>
      <c r="T443" s="79"/>
      <c r="U443" s="79"/>
    </row>
    <row r="444" spans="1:21" s="43" customFormat="1" ht="60" outlineLevel="7">
      <c r="A444" s="72">
        <f t="shared" si="210"/>
        <v>430</v>
      </c>
      <c r="B444" s="25" t="s">
        <v>198</v>
      </c>
      <c r="C444" s="24" t="s">
        <v>199</v>
      </c>
      <c r="D444" s="24" t="s">
        <v>156</v>
      </c>
      <c r="E444" s="25" t="s">
        <v>157</v>
      </c>
      <c r="F444" s="24"/>
      <c r="G444" s="25" t="s">
        <v>41</v>
      </c>
      <c r="H444" s="26">
        <f>H445</f>
        <v>7245000</v>
      </c>
      <c r="I444" s="78">
        <f>I445</f>
        <v>7245000</v>
      </c>
      <c r="J444" s="27">
        <f>J445</f>
        <v>7245000</v>
      </c>
      <c r="K444" s="22">
        <f>SUM(K445:K453)</f>
        <v>7245000</v>
      </c>
      <c r="L444" s="22">
        <f t="shared" ref="L444:P444" si="235">SUM(L445:L453)</f>
        <v>0</v>
      </c>
      <c r="M444" s="22">
        <f t="shared" si="235"/>
        <v>0</v>
      </c>
      <c r="N444" s="22">
        <f t="shared" si="235"/>
        <v>0</v>
      </c>
      <c r="O444" s="22">
        <f t="shared" si="235"/>
        <v>0</v>
      </c>
      <c r="P444" s="22">
        <f t="shared" si="235"/>
        <v>0</v>
      </c>
      <c r="Q444" s="71">
        <f t="shared" si="212"/>
        <v>21735000</v>
      </c>
      <c r="R444" s="73">
        <f t="shared" si="213"/>
        <v>0</v>
      </c>
      <c r="S444" s="79"/>
      <c r="T444" s="79"/>
      <c r="U444" s="79"/>
    </row>
    <row r="445" spans="1:21" ht="90" outlineLevel="6">
      <c r="A445" s="72">
        <f t="shared" si="210"/>
        <v>431</v>
      </c>
      <c r="B445" s="25" t="s">
        <v>200</v>
      </c>
      <c r="C445" s="24" t="s">
        <v>201</v>
      </c>
      <c r="D445" s="24" t="s">
        <v>156</v>
      </c>
      <c r="E445" s="25" t="s">
        <v>157</v>
      </c>
      <c r="F445" s="24"/>
      <c r="G445" s="25" t="s">
        <v>41</v>
      </c>
      <c r="H445" s="26">
        <f>H447+H451</f>
        <v>7245000</v>
      </c>
      <c r="I445" s="26">
        <f>I447+I451</f>
        <v>7245000</v>
      </c>
      <c r="J445" s="26">
        <f>J447+J451</f>
        <v>7245000</v>
      </c>
      <c r="K445" s="22"/>
      <c r="L445" s="22"/>
      <c r="M445" s="8"/>
      <c r="N445" s="28"/>
      <c r="Q445" s="71">
        <f t="shared" si="212"/>
        <v>21735000</v>
      </c>
      <c r="R445" s="73">
        <f t="shared" si="213"/>
        <v>0</v>
      </c>
      <c r="S445" s="74"/>
      <c r="T445" s="74"/>
      <c r="U445" s="74"/>
    </row>
    <row r="446" spans="1:21" ht="90" outlineLevel="6">
      <c r="A446" s="72">
        <f t="shared" si="210"/>
        <v>432</v>
      </c>
      <c r="B446" s="25" t="s">
        <v>165</v>
      </c>
      <c r="C446" s="24" t="s">
        <v>201</v>
      </c>
      <c r="D446" s="24" t="s">
        <v>166</v>
      </c>
      <c r="E446" s="25" t="s">
        <v>157</v>
      </c>
      <c r="F446" s="24"/>
      <c r="G446" s="25" t="s">
        <v>41</v>
      </c>
      <c r="H446" s="26">
        <f>H447</f>
        <v>7003000</v>
      </c>
      <c r="I446" s="26">
        <f>I447</f>
        <v>7003000</v>
      </c>
      <c r="J446" s="26">
        <f>J447</f>
        <v>7003000</v>
      </c>
      <c r="K446" s="22"/>
      <c r="L446" s="22"/>
      <c r="M446" s="8"/>
      <c r="N446" s="28"/>
      <c r="Q446" s="71">
        <f t="shared" si="212"/>
        <v>21009000</v>
      </c>
      <c r="R446" s="73">
        <f t="shared" si="213"/>
        <v>0</v>
      </c>
      <c r="S446" s="74"/>
      <c r="T446" s="74"/>
      <c r="U446" s="74"/>
    </row>
    <row r="447" spans="1:21" ht="30" outlineLevel="6">
      <c r="A447" s="72">
        <f t="shared" si="210"/>
        <v>433</v>
      </c>
      <c r="B447" s="25" t="s">
        <v>202</v>
      </c>
      <c r="C447" s="24" t="s">
        <v>201</v>
      </c>
      <c r="D447" s="24" t="s">
        <v>203</v>
      </c>
      <c r="E447" s="25" t="s">
        <v>157</v>
      </c>
      <c r="F447" s="24"/>
      <c r="G447" s="25" t="s">
        <v>41</v>
      </c>
      <c r="H447" s="26">
        <f>SUM(K447:N447)</f>
        <v>7003000</v>
      </c>
      <c r="I447" s="30">
        <v>7003000</v>
      </c>
      <c r="J447" s="30">
        <v>7003000</v>
      </c>
      <c r="K447" s="22">
        <v>7003000</v>
      </c>
      <c r="L447" s="22"/>
      <c r="M447" s="8"/>
      <c r="N447" s="31"/>
      <c r="Q447" s="71">
        <f t="shared" si="212"/>
        <v>21009000</v>
      </c>
      <c r="R447" s="73">
        <f t="shared" si="213"/>
        <v>0</v>
      </c>
      <c r="S447" s="74"/>
      <c r="T447" s="74"/>
      <c r="U447" s="74"/>
    </row>
    <row r="448" spans="1:21" ht="15" outlineLevel="6">
      <c r="A448" s="72">
        <f t="shared" si="210"/>
        <v>434</v>
      </c>
      <c r="B448" s="25" t="s">
        <v>5</v>
      </c>
      <c r="C448" s="24" t="s">
        <v>201</v>
      </c>
      <c r="D448" s="24" t="s">
        <v>203</v>
      </c>
      <c r="E448" s="25"/>
      <c r="F448" s="24" t="s">
        <v>6</v>
      </c>
      <c r="G448" s="25"/>
      <c r="H448" s="26">
        <f>H447</f>
        <v>7003000</v>
      </c>
      <c r="I448" s="26">
        <f t="shared" ref="I448:J448" si="236">I447</f>
        <v>7003000</v>
      </c>
      <c r="J448" s="26">
        <f t="shared" si="236"/>
        <v>7003000</v>
      </c>
      <c r="K448" s="22"/>
      <c r="L448" s="22"/>
      <c r="M448" s="8"/>
      <c r="N448" s="31"/>
      <c r="Q448" s="71">
        <f t="shared" si="212"/>
        <v>21009000</v>
      </c>
      <c r="R448" s="73">
        <f t="shared" si="213"/>
        <v>0</v>
      </c>
      <c r="S448" s="74"/>
      <c r="T448" s="74"/>
      <c r="U448" s="74"/>
    </row>
    <row r="449" spans="1:21" ht="15" outlineLevel="6">
      <c r="A449" s="72">
        <f t="shared" si="210"/>
        <v>435</v>
      </c>
      <c r="B449" s="25" t="s">
        <v>24</v>
      </c>
      <c r="C449" s="24" t="s">
        <v>201</v>
      </c>
      <c r="D449" s="24" t="s">
        <v>203</v>
      </c>
      <c r="E449" s="25"/>
      <c r="F449" s="24" t="s">
        <v>25</v>
      </c>
      <c r="G449" s="25"/>
      <c r="H449" s="26">
        <f>H447</f>
        <v>7003000</v>
      </c>
      <c r="I449" s="26">
        <f t="shared" ref="I449:J449" si="237">I447</f>
        <v>7003000</v>
      </c>
      <c r="J449" s="26">
        <f t="shared" si="237"/>
        <v>7003000</v>
      </c>
      <c r="K449" s="22"/>
      <c r="L449" s="22"/>
      <c r="M449" s="8"/>
      <c r="N449" s="31"/>
      <c r="Q449" s="71">
        <f t="shared" si="212"/>
        <v>21009000</v>
      </c>
      <c r="R449" s="73">
        <f t="shared" si="213"/>
        <v>0</v>
      </c>
      <c r="S449" s="74"/>
      <c r="T449" s="74"/>
      <c r="U449" s="74"/>
    </row>
    <row r="450" spans="1:21" ht="45" outlineLevel="6">
      <c r="A450" s="72">
        <f t="shared" si="210"/>
        <v>436</v>
      </c>
      <c r="B450" s="25" t="s">
        <v>172</v>
      </c>
      <c r="C450" s="24" t="s">
        <v>201</v>
      </c>
      <c r="D450" s="24" t="s">
        <v>173</v>
      </c>
      <c r="E450" s="25" t="s">
        <v>157</v>
      </c>
      <c r="F450" s="24"/>
      <c r="G450" s="25" t="s">
        <v>41</v>
      </c>
      <c r="H450" s="26">
        <f>H451</f>
        <v>242000</v>
      </c>
      <c r="I450" s="26">
        <f>I451</f>
        <v>242000</v>
      </c>
      <c r="J450" s="26">
        <f>J451</f>
        <v>242000</v>
      </c>
      <c r="K450" s="22"/>
      <c r="L450" s="22"/>
      <c r="M450" s="8"/>
      <c r="N450" s="31"/>
      <c r="Q450" s="71">
        <f t="shared" si="212"/>
        <v>726000</v>
      </c>
      <c r="R450" s="73">
        <f t="shared" si="213"/>
        <v>0</v>
      </c>
      <c r="S450" s="74"/>
      <c r="T450" s="74"/>
      <c r="U450" s="74"/>
    </row>
    <row r="451" spans="1:21" ht="45" outlineLevel="7">
      <c r="A451" s="72">
        <f t="shared" si="210"/>
        <v>437</v>
      </c>
      <c r="B451" s="25" t="s">
        <v>174</v>
      </c>
      <c r="C451" s="24" t="s">
        <v>201</v>
      </c>
      <c r="D451" s="24" t="s">
        <v>175</v>
      </c>
      <c r="E451" s="25" t="s">
        <v>157</v>
      </c>
      <c r="F451" s="24"/>
      <c r="G451" s="25" t="s">
        <v>41</v>
      </c>
      <c r="H451" s="26">
        <f>SUM(K451:N451)</f>
        <v>242000</v>
      </c>
      <c r="I451" s="29">
        <v>242000</v>
      </c>
      <c r="J451" s="30">
        <v>242000</v>
      </c>
      <c r="K451" s="22">
        <v>242000</v>
      </c>
      <c r="L451" s="22"/>
      <c r="M451" s="8"/>
      <c r="N451" s="31"/>
      <c r="Q451" s="71">
        <f t="shared" si="212"/>
        <v>726000</v>
      </c>
      <c r="R451" s="73">
        <f t="shared" si="213"/>
        <v>0</v>
      </c>
      <c r="S451" s="74"/>
      <c r="T451" s="74"/>
      <c r="U451" s="74"/>
    </row>
    <row r="452" spans="1:21" ht="15" outlineLevel="7">
      <c r="A452" s="72">
        <f t="shared" si="210"/>
        <v>438</v>
      </c>
      <c r="B452" s="25" t="s">
        <v>5</v>
      </c>
      <c r="C452" s="24" t="s">
        <v>201</v>
      </c>
      <c r="D452" s="24" t="s">
        <v>175</v>
      </c>
      <c r="E452" s="25"/>
      <c r="F452" s="24" t="s">
        <v>6</v>
      </c>
      <c r="G452" s="25"/>
      <c r="H452" s="26">
        <f>H451</f>
        <v>242000</v>
      </c>
      <c r="I452" s="26">
        <f t="shared" ref="I452:J452" si="238">I451</f>
        <v>242000</v>
      </c>
      <c r="J452" s="26">
        <f t="shared" si="238"/>
        <v>242000</v>
      </c>
      <c r="K452" s="22"/>
      <c r="L452" s="22"/>
      <c r="M452" s="8"/>
      <c r="N452" s="31"/>
      <c r="Q452" s="71">
        <f t="shared" si="212"/>
        <v>726000</v>
      </c>
      <c r="R452" s="73">
        <f t="shared" si="213"/>
        <v>0</v>
      </c>
      <c r="S452" s="74"/>
      <c r="T452" s="74"/>
      <c r="U452" s="74"/>
    </row>
    <row r="453" spans="1:21" ht="15" outlineLevel="7">
      <c r="A453" s="72">
        <f t="shared" si="210"/>
        <v>439</v>
      </c>
      <c r="B453" s="25" t="s">
        <v>24</v>
      </c>
      <c r="C453" s="24" t="s">
        <v>201</v>
      </c>
      <c r="D453" s="24" t="s">
        <v>175</v>
      </c>
      <c r="E453" s="25"/>
      <c r="F453" s="24" t="s">
        <v>25</v>
      </c>
      <c r="G453" s="25"/>
      <c r="H453" s="26">
        <f>H451</f>
        <v>242000</v>
      </c>
      <c r="I453" s="26">
        <f t="shared" ref="I453:J453" si="239">I451</f>
        <v>242000</v>
      </c>
      <c r="J453" s="26">
        <f t="shared" si="239"/>
        <v>242000</v>
      </c>
      <c r="K453" s="22"/>
      <c r="L453" s="22"/>
      <c r="M453" s="8"/>
      <c r="N453" s="31"/>
      <c r="Q453" s="71">
        <f t="shared" si="212"/>
        <v>726000</v>
      </c>
      <c r="R453" s="73">
        <f t="shared" si="213"/>
        <v>0</v>
      </c>
      <c r="S453" s="74"/>
      <c r="T453" s="74"/>
      <c r="U453" s="74"/>
    </row>
    <row r="454" spans="1:21" ht="45" outlineLevel="4">
      <c r="A454" s="72">
        <f t="shared" si="210"/>
        <v>440</v>
      </c>
      <c r="B454" s="25" t="s">
        <v>205</v>
      </c>
      <c r="C454" s="24" t="s">
        <v>206</v>
      </c>
      <c r="D454" s="24" t="s">
        <v>156</v>
      </c>
      <c r="E454" s="25" t="s">
        <v>157</v>
      </c>
      <c r="F454" s="24"/>
      <c r="G454" s="25" t="s">
        <v>41</v>
      </c>
      <c r="H454" s="26">
        <f>H455+H461+H467</f>
        <v>515000</v>
      </c>
      <c r="I454" s="26">
        <f t="shared" ref="I454:J454" si="240">I455+I461+I467</f>
        <v>515000</v>
      </c>
      <c r="J454" s="26">
        <f t="shared" si="240"/>
        <v>515000</v>
      </c>
      <c r="K454" s="22">
        <f>K455+K461+K467</f>
        <v>515000</v>
      </c>
      <c r="L454" s="22">
        <f t="shared" ref="L454:P454" si="241">L455+L461+L467</f>
        <v>0</v>
      </c>
      <c r="M454" s="22">
        <f t="shared" si="241"/>
        <v>0</v>
      </c>
      <c r="N454" s="22">
        <f t="shared" si="241"/>
        <v>0</v>
      </c>
      <c r="O454" s="22">
        <f t="shared" si="241"/>
        <v>0</v>
      </c>
      <c r="P454" s="22">
        <f t="shared" si="241"/>
        <v>0</v>
      </c>
      <c r="Q454" s="71">
        <f t="shared" si="212"/>
        <v>1545000</v>
      </c>
      <c r="R454" s="22">
        <f t="shared" ref="R454:U454" si="242">SUM(R455:R482)</f>
        <v>0</v>
      </c>
      <c r="S454" s="22">
        <f t="shared" si="242"/>
        <v>0</v>
      </c>
      <c r="T454" s="22">
        <f t="shared" si="242"/>
        <v>0</v>
      </c>
      <c r="U454" s="22">
        <f t="shared" si="242"/>
        <v>0</v>
      </c>
    </row>
    <row r="455" spans="1:21" ht="90" outlineLevel="5">
      <c r="A455" s="72">
        <f t="shared" si="210"/>
        <v>441</v>
      </c>
      <c r="B455" s="25" t="s">
        <v>208</v>
      </c>
      <c r="C455" s="24" t="s">
        <v>209</v>
      </c>
      <c r="D455" s="24" t="s">
        <v>156</v>
      </c>
      <c r="E455" s="25" t="s">
        <v>157</v>
      </c>
      <c r="F455" s="24"/>
      <c r="G455" s="25" t="s">
        <v>41</v>
      </c>
      <c r="H455" s="26">
        <f>H456</f>
        <v>5000</v>
      </c>
      <c r="I455" s="27">
        <f>I456</f>
        <v>5000</v>
      </c>
      <c r="J455" s="27">
        <f>J456</f>
        <v>5000</v>
      </c>
      <c r="K455" s="22">
        <f>SUM(K456:K460)</f>
        <v>5000</v>
      </c>
      <c r="L455" s="22">
        <f t="shared" ref="L455:P455" si="243">SUM(L456:L460)</f>
        <v>0</v>
      </c>
      <c r="M455" s="22">
        <f t="shared" si="243"/>
        <v>0</v>
      </c>
      <c r="N455" s="22">
        <f t="shared" si="243"/>
        <v>0</v>
      </c>
      <c r="O455" s="22">
        <f t="shared" si="243"/>
        <v>0</v>
      </c>
      <c r="P455" s="22">
        <f t="shared" si="243"/>
        <v>0</v>
      </c>
      <c r="Q455" s="71">
        <f t="shared" si="212"/>
        <v>15000</v>
      </c>
      <c r="R455" s="73">
        <f t="shared" si="213"/>
        <v>0</v>
      </c>
      <c r="S455" s="74"/>
      <c r="T455" s="74"/>
      <c r="U455" s="74"/>
    </row>
    <row r="456" spans="1:21" ht="120" outlineLevel="6">
      <c r="A456" s="72">
        <f t="shared" si="210"/>
        <v>442</v>
      </c>
      <c r="B456" s="33" t="s">
        <v>211</v>
      </c>
      <c r="C456" s="24" t="s">
        <v>212</v>
      </c>
      <c r="D456" s="24" t="s">
        <v>156</v>
      </c>
      <c r="E456" s="25" t="s">
        <v>157</v>
      </c>
      <c r="F456" s="24"/>
      <c r="G456" s="25" t="s">
        <v>41</v>
      </c>
      <c r="H456" s="26">
        <f>H458</f>
        <v>5000</v>
      </c>
      <c r="I456" s="27">
        <f>I458</f>
        <v>5000</v>
      </c>
      <c r="J456" s="27">
        <f>J458</f>
        <v>5000</v>
      </c>
      <c r="K456" s="22"/>
      <c r="L456" s="22"/>
      <c r="M456" s="8"/>
      <c r="N456" s="28"/>
      <c r="Q456" s="71">
        <f t="shared" si="212"/>
        <v>15000</v>
      </c>
      <c r="R456" s="73">
        <f t="shared" si="213"/>
        <v>0</v>
      </c>
      <c r="S456" s="74"/>
      <c r="T456" s="74"/>
      <c r="U456" s="74"/>
    </row>
    <row r="457" spans="1:21" ht="45" outlineLevel="6">
      <c r="A457" s="72">
        <f t="shared" si="210"/>
        <v>443</v>
      </c>
      <c r="B457" s="33" t="s">
        <v>172</v>
      </c>
      <c r="C457" s="24" t="s">
        <v>212</v>
      </c>
      <c r="D457" s="24" t="s">
        <v>173</v>
      </c>
      <c r="E457" s="25" t="s">
        <v>157</v>
      </c>
      <c r="F457" s="24"/>
      <c r="G457" s="25" t="s">
        <v>41</v>
      </c>
      <c r="H457" s="26">
        <f>H458</f>
        <v>5000</v>
      </c>
      <c r="I457" s="26">
        <f>I458</f>
        <v>5000</v>
      </c>
      <c r="J457" s="26">
        <f>J458</f>
        <v>5000</v>
      </c>
      <c r="K457" s="22"/>
      <c r="L457" s="22"/>
      <c r="M457" s="8"/>
      <c r="N457" s="28"/>
      <c r="Q457" s="71">
        <f t="shared" si="212"/>
        <v>15000</v>
      </c>
      <c r="R457" s="73">
        <f t="shared" si="213"/>
        <v>0</v>
      </c>
      <c r="S457" s="74"/>
      <c r="T457" s="74"/>
      <c r="U457" s="74"/>
    </row>
    <row r="458" spans="1:21" ht="45" outlineLevel="7">
      <c r="A458" s="72">
        <f t="shared" si="210"/>
        <v>444</v>
      </c>
      <c r="B458" s="25" t="s">
        <v>174</v>
      </c>
      <c r="C458" s="24" t="s">
        <v>212</v>
      </c>
      <c r="D458" s="24" t="s">
        <v>175</v>
      </c>
      <c r="E458" s="25" t="s">
        <v>157</v>
      </c>
      <c r="F458" s="24"/>
      <c r="G458" s="25" t="s">
        <v>41</v>
      </c>
      <c r="H458" s="26">
        <f>SUM(K458:N458)</f>
        <v>5000</v>
      </c>
      <c r="I458" s="29">
        <v>5000</v>
      </c>
      <c r="J458" s="30">
        <v>5000</v>
      </c>
      <c r="K458" s="22">
        <v>5000</v>
      </c>
      <c r="L458" s="22"/>
      <c r="M458" s="8"/>
      <c r="N458" s="31"/>
      <c r="Q458" s="71">
        <f t="shared" si="212"/>
        <v>15000</v>
      </c>
      <c r="R458" s="73">
        <f t="shared" si="213"/>
        <v>0</v>
      </c>
      <c r="S458" s="74"/>
      <c r="T458" s="74"/>
      <c r="U458" s="74"/>
    </row>
    <row r="459" spans="1:21" ht="15" outlineLevel="7">
      <c r="A459" s="72">
        <f t="shared" si="210"/>
        <v>445</v>
      </c>
      <c r="B459" s="25" t="s">
        <v>5</v>
      </c>
      <c r="C459" s="24" t="s">
        <v>212</v>
      </c>
      <c r="D459" s="24" t="s">
        <v>175</v>
      </c>
      <c r="E459" s="25"/>
      <c r="F459" s="24" t="s">
        <v>6</v>
      </c>
      <c r="G459" s="25"/>
      <c r="H459" s="26">
        <f>H458</f>
        <v>5000</v>
      </c>
      <c r="I459" s="26">
        <f t="shared" ref="I459:J459" si="244">I458</f>
        <v>5000</v>
      </c>
      <c r="J459" s="26">
        <f t="shared" si="244"/>
        <v>5000</v>
      </c>
      <c r="K459" s="22"/>
      <c r="L459" s="22"/>
      <c r="M459" s="8"/>
      <c r="N459" s="31"/>
      <c r="Q459" s="71">
        <f t="shared" si="212"/>
        <v>15000</v>
      </c>
      <c r="R459" s="73">
        <f t="shared" si="213"/>
        <v>0</v>
      </c>
      <c r="S459" s="74"/>
      <c r="T459" s="74"/>
      <c r="U459" s="74"/>
    </row>
    <row r="460" spans="1:21" ht="15" outlineLevel="7">
      <c r="A460" s="72">
        <f t="shared" si="210"/>
        <v>446</v>
      </c>
      <c r="B460" s="25" t="s">
        <v>24</v>
      </c>
      <c r="C460" s="24" t="s">
        <v>212</v>
      </c>
      <c r="D460" s="24" t="s">
        <v>175</v>
      </c>
      <c r="E460" s="25"/>
      <c r="F460" s="24" t="s">
        <v>25</v>
      </c>
      <c r="G460" s="25"/>
      <c r="H460" s="26">
        <f>H458</f>
        <v>5000</v>
      </c>
      <c r="I460" s="26">
        <f t="shared" ref="I460:J460" si="245">I458</f>
        <v>5000</v>
      </c>
      <c r="J460" s="26">
        <f t="shared" si="245"/>
        <v>5000</v>
      </c>
      <c r="K460" s="22"/>
      <c r="L460" s="22"/>
      <c r="M460" s="8"/>
      <c r="N460" s="31"/>
      <c r="Q460" s="71">
        <f t="shared" si="212"/>
        <v>15000</v>
      </c>
      <c r="R460" s="73">
        <f t="shared" si="213"/>
        <v>0</v>
      </c>
      <c r="S460" s="74"/>
      <c r="T460" s="74"/>
      <c r="U460" s="74"/>
    </row>
    <row r="461" spans="1:21" ht="75" outlineLevel="7">
      <c r="A461" s="72">
        <f t="shared" si="210"/>
        <v>447</v>
      </c>
      <c r="B461" s="25" t="s">
        <v>216</v>
      </c>
      <c r="C461" s="24" t="s">
        <v>217</v>
      </c>
      <c r="D461" s="24" t="s">
        <v>156</v>
      </c>
      <c r="E461" s="25" t="s">
        <v>157</v>
      </c>
      <c r="F461" s="24"/>
      <c r="G461" s="25" t="s">
        <v>41</v>
      </c>
      <c r="H461" s="26">
        <f>H462</f>
        <v>5000</v>
      </c>
      <c r="I461" s="27">
        <f>I462</f>
        <v>5000</v>
      </c>
      <c r="J461" s="27">
        <f>J462</f>
        <v>5000</v>
      </c>
      <c r="K461" s="22">
        <f>SUM(K462:K466)</f>
        <v>5000</v>
      </c>
      <c r="L461" s="22">
        <f t="shared" ref="L461:P461" si="246">SUM(L462:L466)</f>
        <v>0</v>
      </c>
      <c r="M461" s="22">
        <f t="shared" si="246"/>
        <v>0</v>
      </c>
      <c r="N461" s="22">
        <f t="shared" si="246"/>
        <v>0</v>
      </c>
      <c r="O461" s="22">
        <f t="shared" si="246"/>
        <v>0</v>
      </c>
      <c r="P461" s="22">
        <f t="shared" si="246"/>
        <v>0</v>
      </c>
      <c r="Q461" s="71">
        <f t="shared" si="212"/>
        <v>15000</v>
      </c>
      <c r="R461" s="73">
        <f t="shared" si="213"/>
        <v>0</v>
      </c>
      <c r="S461" s="74"/>
      <c r="T461" s="74"/>
      <c r="U461" s="74"/>
    </row>
    <row r="462" spans="1:21" ht="90" outlineLevel="7">
      <c r="A462" s="72">
        <f t="shared" si="210"/>
        <v>448</v>
      </c>
      <c r="B462" s="25" t="s">
        <v>219</v>
      </c>
      <c r="C462" s="24" t="s">
        <v>220</v>
      </c>
      <c r="D462" s="24" t="s">
        <v>156</v>
      </c>
      <c r="E462" s="25" t="s">
        <v>157</v>
      </c>
      <c r="F462" s="24"/>
      <c r="G462" s="25" t="s">
        <v>41</v>
      </c>
      <c r="H462" s="26">
        <f>H464</f>
        <v>5000</v>
      </c>
      <c r="I462" s="78">
        <f>I464</f>
        <v>5000</v>
      </c>
      <c r="J462" s="27">
        <f>J464</f>
        <v>5000</v>
      </c>
      <c r="K462" s="22"/>
      <c r="L462" s="22"/>
      <c r="M462" s="8"/>
      <c r="N462" s="28"/>
      <c r="Q462" s="71">
        <f t="shared" si="212"/>
        <v>15000</v>
      </c>
      <c r="R462" s="73">
        <f t="shared" si="213"/>
        <v>0</v>
      </c>
      <c r="S462" s="74"/>
      <c r="T462" s="74"/>
      <c r="U462" s="74"/>
    </row>
    <row r="463" spans="1:21" ht="45" outlineLevel="5">
      <c r="A463" s="72">
        <f t="shared" si="210"/>
        <v>449</v>
      </c>
      <c r="B463" s="25" t="s">
        <v>172</v>
      </c>
      <c r="C463" s="24" t="s">
        <v>220</v>
      </c>
      <c r="D463" s="24" t="s">
        <v>173</v>
      </c>
      <c r="E463" s="25" t="s">
        <v>157</v>
      </c>
      <c r="F463" s="24"/>
      <c r="G463" s="25" t="s">
        <v>41</v>
      </c>
      <c r="H463" s="26">
        <f>H464</f>
        <v>5000</v>
      </c>
      <c r="I463" s="26">
        <f>I464</f>
        <v>5000</v>
      </c>
      <c r="J463" s="26">
        <f>J464</f>
        <v>5000</v>
      </c>
      <c r="K463" s="22"/>
      <c r="L463" s="22"/>
      <c r="M463" s="8"/>
      <c r="N463" s="28"/>
      <c r="Q463" s="71">
        <f t="shared" si="212"/>
        <v>15000</v>
      </c>
      <c r="R463" s="73">
        <f t="shared" si="213"/>
        <v>0</v>
      </c>
      <c r="S463" s="74"/>
      <c r="T463" s="74"/>
      <c r="U463" s="74"/>
    </row>
    <row r="464" spans="1:21" ht="45" outlineLevel="6">
      <c r="A464" s="72">
        <f t="shared" si="210"/>
        <v>450</v>
      </c>
      <c r="B464" s="25" t="s">
        <v>174</v>
      </c>
      <c r="C464" s="24" t="s">
        <v>220</v>
      </c>
      <c r="D464" s="24" t="s">
        <v>175</v>
      </c>
      <c r="E464" s="25" t="s">
        <v>157</v>
      </c>
      <c r="F464" s="24"/>
      <c r="G464" s="25" t="s">
        <v>41</v>
      </c>
      <c r="H464" s="26">
        <f>SUM(K464:N464)</f>
        <v>5000</v>
      </c>
      <c r="I464" s="30">
        <v>5000</v>
      </c>
      <c r="J464" s="30">
        <v>5000</v>
      </c>
      <c r="K464" s="22">
        <v>5000</v>
      </c>
      <c r="L464" s="22"/>
      <c r="M464" s="8"/>
      <c r="N464" s="31"/>
      <c r="Q464" s="71">
        <f t="shared" si="212"/>
        <v>15000</v>
      </c>
      <c r="R464" s="73">
        <f t="shared" si="213"/>
        <v>0</v>
      </c>
      <c r="S464" s="74"/>
      <c r="T464" s="74"/>
      <c r="U464" s="74"/>
    </row>
    <row r="465" spans="1:21" ht="15" outlineLevel="6">
      <c r="A465" s="72">
        <f t="shared" ref="A465:A528" si="247">A464+1</f>
        <v>451</v>
      </c>
      <c r="B465" s="25" t="s">
        <v>5</v>
      </c>
      <c r="C465" s="24" t="s">
        <v>220</v>
      </c>
      <c r="D465" s="24" t="s">
        <v>175</v>
      </c>
      <c r="E465" s="25"/>
      <c r="F465" s="24" t="s">
        <v>6</v>
      </c>
      <c r="G465" s="25"/>
      <c r="H465" s="26">
        <f>H464</f>
        <v>5000</v>
      </c>
      <c r="I465" s="26">
        <f t="shared" ref="I465:J465" si="248">I464</f>
        <v>5000</v>
      </c>
      <c r="J465" s="26">
        <f t="shared" si="248"/>
        <v>5000</v>
      </c>
      <c r="K465" s="22"/>
      <c r="L465" s="22"/>
      <c r="M465" s="8"/>
      <c r="N465" s="31"/>
      <c r="Q465" s="71">
        <f t="shared" si="212"/>
        <v>15000</v>
      </c>
      <c r="R465" s="73">
        <f t="shared" si="213"/>
        <v>0</v>
      </c>
      <c r="S465" s="74"/>
      <c r="T465" s="74"/>
      <c r="U465" s="74"/>
    </row>
    <row r="466" spans="1:21" ht="15" outlineLevel="6">
      <c r="A466" s="72">
        <f t="shared" si="247"/>
        <v>452</v>
      </c>
      <c r="B466" s="25" t="s">
        <v>24</v>
      </c>
      <c r="C466" s="24" t="s">
        <v>220</v>
      </c>
      <c r="D466" s="24" t="s">
        <v>175</v>
      </c>
      <c r="E466" s="25"/>
      <c r="F466" s="24" t="s">
        <v>25</v>
      </c>
      <c r="G466" s="25"/>
      <c r="H466" s="26">
        <f>H464</f>
        <v>5000</v>
      </c>
      <c r="I466" s="26">
        <f t="shared" ref="I466:J466" si="249">I464</f>
        <v>5000</v>
      </c>
      <c r="J466" s="26">
        <f t="shared" si="249"/>
        <v>5000</v>
      </c>
      <c r="K466" s="22"/>
      <c r="L466" s="22"/>
      <c r="M466" s="8"/>
      <c r="N466" s="31"/>
      <c r="Q466" s="71">
        <f t="shared" si="212"/>
        <v>15000</v>
      </c>
      <c r="R466" s="73">
        <f t="shared" si="213"/>
        <v>0</v>
      </c>
      <c r="S466" s="74"/>
      <c r="T466" s="74"/>
      <c r="U466" s="74"/>
    </row>
    <row r="467" spans="1:21" ht="75" outlineLevel="6">
      <c r="A467" s="72">
        <f t="shared" si="247"/>
        <v>453</v>
      </c>
      <c r="B467" s="25" t="s">
        <v>222</v>
      </c>
      <c r="C467" s="24" t="s">
        <v>223</v>
      </c>
      <c r="D467" s="24" t="s">
        <v>156</v>
      </c>
      <c r="E467" s="25" t="s">
        <v>157</v>
      </c>
      <c r="F467" s="24"/>
      <c r="G467" s="25" t="s">
        <v>41</v>
      </c>
      <c r="H467" s="26">
        <f>H468+H473+H478</f>
        <v>505000</v>
      </c>
      <c r="I467" s="27">
        <f>I468+I473+I478</f>
        <v>505000</v>
      </c>
      <c r="J467" s="27">
        <f>J468+J473+J478</f>
        <v>505000</v>
      </c>
      <c r="K467" s="22">
        <f>SUM(K468:K482)</f>
        <v>505000</v>
      </c>
      <c r="L467" s="22">
        <f t="shared" ref="L467:P467" si="250">SUM(L468:L482)</f>
        <v>0</v>
      </c>
      <c r="M467" s="22">
        <f t="shared" si="250"/>
        <v>0</v>
      </c>
      <c r="N467" s="22">
        <f t="shared" si="250"/>
        <v>0</v>
      </c>
      <c r="O467" s="22">
        <f t="shared" si="250"/>
        <v>0</v>
      </c>
      <c r="P467" s="22">
        <f t="shared" si="250"/>
        <v>0</v>
      </c>
      <c r="Q467" s="71">
        <f t="shared" si="212"/>
        <v>1515000</v>
      </c>
      <c r="R467" s="73">
        <f t="shared" si="213"/>
        <v>0</v>
      </c>
      <c r="S467" s="74"/>
      <c r="T467" s="74"/>
      <c r="U467" s="74"/>
    </row>
    <row r="468" spans="1:21" ht="105" outlineLevel="7">
      <c r="A468" s="72">
        <f t="shared" si="247"/>
        <v>454</v>
      </c>
      <c r="B468" s="25" t="s">
        <v>224</v>
      </c>
      <c r="C468" s="24" t="s">
        <v>225</v>
      </c>
      <c r="D468" s="24" t="s">
        <v>156</v>
      </c>
      <c r="E468" s="25" t="s">
        <v>157</v>
      </c>
      <c r="F468" s="24"/>
      <c r="G468" s="25" t="s">
        <v>41</v>
      </c>
      <c r="H468" s="26">
        <f>H470</f>
        <v>50000</v>
      </c>
      <c r="I468" s="78">
        <f>I470</f>
        <v>50000</v>
      </c>
      <c r="J468" s="27">
        <f>J470</f>
        <v>50000</v>
      </c>
      <c r="K468" s="22"/>
      <c r="L468" s="22"/>
      <c r="M468" s="8"/>
      <c r="N468" s="28"/>
      <c r="Q468" s="71">
        <f t="shared" si="212"/>
        <v>150000</v>
      </c>
      <c r="R468" s="73">
        <f t="shared" si="213"/>
        <v>0</v>
      </c>
      <c r="S468" s="74"/>
      <c r="T468" s="74"/>
      <c r="U468" s="74"/>
    </row>
    <row r="469" spans="1:21" ht="45" outlineLevel="7">
      <c r="A469" s="72">
        <f t="shared" si="247"/>
        <v>455</v>
      </c>
      <c r="B469" s="25" t="s">
        <v>172</v>
      </c>
      <c r="C469" s="24" t="s">
        <v>225</v>
      </c>
      <c r="D469" s="24" t="s">
        <v>173</v>
      </c>
      <c r="E469" s="25" t="s">
        <v>157</v>
      </c>
      <c r="F469" s="24"/>
      <c r="G469" s="25" t="s">
        <v>41</v>
      </c>
      <c r="H469" s="26">
        <f>H470</f>
        <v>50000</v>
      </c>
      <c r="I469" s="26">
        <f>I470</f>
        <v>50000</v>
      </c>
      <c r="J469" s="26">
        <f>J470</f>
        <v>50000</v>
      </c>
      <c r="K469" s="22"/>
      <c r="L469" s="22"/>
      <c r="M469" s="8"/>
      <c r="N469" s="28"/>
      <c r="Q469" s="71">
        <f t="shared" ref="Q469:Q532" si="251">H469+I469+J469</f>
        <v>150000</v>
      </c>
      <c r="R469" s="73">
        <f t="shared" ref="R469:R532" si="252">SUM(S469:U469)</f>
        <v>0</v>
      </c>
      <c r="S469" s="74"/>
      <c r="T469" s="74"/>
      <c r="U469" s="74"/>
    </row>
    <row r="470" spans="1:21" ht="45" outlineLevel="7">
      <c r="A470" s="72">
        <f t="shared" si="247"/>
        <v>456</v>
      </c>
      <c r="B470" s="25" t="s">
        <v>174</v>
      </c>
      <c r="C470" s="24" t="s">
        <v>225</v>
      </c>
      <c r="D470" s="24" t="s">
        <v>175</v>
      </c>
      <c r="E470" s="25" t="s">
        <v>157</v>
      </c>
      <c r="F470" s="24"/>
      <c r="G470" s="25" t="s">
        <v>41</v>
      </c>
      <c r="H470" s="26">
        <f>SUM(K470:N470)</f>
        <v>50000</v>
      </c>
      <c r="I470" s="29">
        <v>50000</v>
      </c>
      <c r="J470" s="30">
        <v>50000</v>
      </c>
      <c r="K470" s="22">
        <v>50000</v>
      </c>
      <c r="L470" s="22"/>
      <c r="M470" s="8"/>
      <c r="N470" s="31"/>
      <c r="Q470" s="71">
        <f t="shared" si="251"/>
        <v>150000</v>
      </c>
      <c r="R470" s="73">
        <f t="shared" si="252"/>
        <v>0</v>
      </c>
      <c r="S470" s="74"/>
      <c r="T470" s="74"/>
      <c r="U470" s="74"/>
    </row>
    <row r="471" spans="1:21" ht="15" outlineLevel="7">
      <c r="A471" s="72">
        <f t="shared" si="247"/>
        <v>457</v>
      </c>
      <c r="B471" s="25" t="s">
        <v>5</v>
      </c>
      <c r="C471" s="24" t="s">
        <v>225</v>
      </c>
      <c r="D471" s="24" t="s">
        <v>175</v>
      </c>
      <c r="E471" s="25"/>
      <c r="F471" s="24" t="s">
        <v>6</v>
      </c>
      <c r="G471" s="25"/>
      <c r="H471" s="26">
        <f>H470</f>
        <v>50000</v>
      </c>
      <c r="I471" s="26">
        <f t="shared" ref="I471:J471" si="253">I470</f>
        <v>50000</v>
      </c>
      <c r="J471" s="26">
        <f t="shared" si="253"/>
        <v>50000</v>
      </c>
      <c r="K471" s="22"/>
      <c r="L471" s="22"/>
      <c r="M471" s="8"/>
      <c r="N471" s="31"/>
      <c r="Q471" s="71">
        <f t="shared" si="251"/>
        <v>150000</v>
      </c>
      <c r="R471" s="73">
        <f t="shared" si="252"/>
        <v>0</v>
      </c>
      <c r="S471" s="74"/>
      <c r="T471" s="74"/>
      <c r="U471" s="74"/>
    </row>
    <row r="472" spans="1:21" ht="15" outlineLevel="7">
      <c r="A472" s="72">
        <f t="shared" si="247"/>
        <v>458</v>
      </c>
      <c r="B472" s="25" t="s">
        <v>24</v>
      </c>
      <c r="C472" s="24" t="s">
        <v>225</v>
      </c>
      <c r="D472" s="24" t="s">
        <v>175</v>
      </c>
      <c r="E472" s="25"/>
      <c r="F472" s="24" t="s">
        <v>25</v>
      </c>
      <c r="G472" s="25"/>
      <c r="H472" s="26">
        <f>H470</f>
        <v>50000</v>
      </c>
      <c r="I472" s="26">
        <f t="shared" ref="I472:J472" si="254">I470</f>
        <v>50000</v>
      </c>
      <c r="J472" s="26">
        <f t="shared" si="254"/>
        <v>50000</v>
      </c>
      <c r="K472" s="22"/>
      <c r="L472" s="22"/>
      <c r="M472" s="8"/>
      <c r="N472" s="31"/>
      <c r="Q472" s="71">
        <f t="shared" si="251"/>
        <v>150000</v>
      </c>
      <c r="R472" s="73">
        <f t="shared" si="252"/>
        <v>0</v>
      </c>
      <c r="S472" s="74"/>
      <c r="T472" s="74"/>
      <c r="U472" s="74"/>
    </row>
    <row r="473" spans="1:21" ht="105" outlineLevel="7">
      <c r="A473" s="72">
        <f t="shared" si="247"/>
        <v>459</v>
      </c>
      <c r="B473" s="25" t="s">
        <v>227</v>
      </c>
      <c r="C473" s="24" t="s">
        <v>228</v>
      </c>
      <c r="D473" s="24" t="s">
        <v>156</v>
      </c>
      <c r="E473" s="25" t="s">
        <v>157</v>
      </c>
      <c r="F473" s="24"/>
      <c r="G473" s="25" t="s">
        <v>41</v>
      </c>
      <c r="H473" s="26">
        <f>H475</f>
        <v>410000</v>
      </c>
      <c r="I473" s="27">
        <f>I475</f>
        <v>410000</v>
      </c>
      <c r="J473" s="27">
        <f>J475</f>
        <v>410000</v>
      </c>
      <c r="K473" s="22"/>
      <c r="L473" s="22"/>
      <c r="M473" s="8"/>
      <c r="N473" s="28"/>
      <c r="Q473" s="71">
        <f t="shared" si="251"/>
        <v>1230000</v>
      </c>
      <c r="R473" s="73">
        <f t="shared" si="252"/>
        <v>0</v>
      </c>
      <c r="S473" s="74"/>
      <c r="T473" s="74"/>
      <c r="U473" s="74"/>
    </row>
    <row r="474" spans="1:21" ht="45" outlineLevel="7">
      <c r="A474" s="72">
        <f t="shared" si="247"/>
        <v>460</v>
      </c>
      <c r="B474" s="25" t="s">
        <v>172</v>
      </c>
      <c r="C474" s="24" t="s">
        <v>228</v>
      </c>
      <c r="D474" s="24" t="s">
        <v>173</v>
      </c>
      <c r="E474" s="25" t="s">
        <v>157</v>
      </c>
      <c r="F474" s="24"/>
      <c r="G474" s="25" t="s">
        <v>41</v>
      </c>
      <c r="H474" s="26">
        <f>H475</f>
        <v>410000</v>
      </c>
      <c r="I474" s="75">
        <f>I475</f>
        <v>410000</v>
      </c>
      <c r="J474" s="26">
        <f>J475</f>
        <v>410000</v>
      </c>
      <c r="K474" s="22"/>
      <c r="L474" s="22"/>
      <c r="M474" s="8"/>
      <c r="N474" s="28"/>
      <c r="Q474" s="71">
        <f t="shared" si="251"/>
        <v>1230000</v>
      </c>
      <c r="R474" s="73">
        <f t="shared" si="252"/>
        <v>0</v>
      </c>
      <c r="S474" s="74"/>
      <c r="T474" s="74"/>
      <c r="U474" s="74"/>
    </row>
    <row r="475" spans="1:21" ht="45" outlineLevel="6">
      <c r="A475" s="72">
        <f t="shared" si="247"/>
        <v>461</v>
      </c>
      <c r="B475" s="25" t="s">
        <v>174</v>
      </c>
      <c r="C475" s="24" t="s">
        <v>228</v>
      </c>
      <c r="D475" s="24" t="s">
        <v>175</v>
      </c>
      <c r="E475" s="25" t="s">
        <v>157</v>
      </c>
      <c r="F475" s="24"/>
      <c r="G475" s="25" t="s">
        <v>41</v>
      </c>
      <c r="H475" s="26">
        <f>SUM(K475:N475)</f>
        <v>410000</v>
      </c>
      <c r="I475" s="30">
        <v>410000</v>
      </c>
      <c r="J475" s="30">
        <v>410000</v>
      </c>
      <c r="K475" s="22">
        <v>410000</v>
      </c>
      <c r="L475" s="22"/>
      <c r="M475" s="8"/>
      <c r="N475" s="31"/>
      <c r="Q475" s="71">
        <f t="shared" si="251"/>
        <v>1230000</v>
      </c>
      <c r="R475" s="73">
        <f t="shared" si="252"/>
        <v>0</v>
      </c>
      <c r="S475" s="74"/>
      <c r="T475" s="74"/>
      <c r="U475" s="74"/>
    </row>
    <row r="476" spans="1:21" ht="15" outlineLevel="6">
      <c r="A476" s="72">
        <f t="shared" si="247"/>
        <v>462</v>
      </c>
      <c r="B476" s="25" t="s">
        <v>5</v>
      </c>
      <c r="C476" s="24" t="s">
        <v>228</v>
      </c>
      <c r="D476" s="24" t="s">
        <v>175</v>
      </c>
      <c r="E476" s="25"/>
      <c r="F476" s="24" t="s">
        <v>6</v>
      </c>
      <c r="G476" s="25"/>
      <c r="H476" s="26">
        <f>H475</f>
        <v>410000</v>
      </c>
      <c r="I476" s="26">
        <f t="shared" ref="I476:J476" si="255">I475</f>
        <v>410000</v>
      </c>
      <c r="J476" s="26">
        <f t="shared" si="255"/>
        <v>410000</v>
      </c>
      <c r="K476" s="22"/>
      <c r="L476" s="22"/>
      <c r="M476" s="8"/>
      <c r="N476" s="31"/>
      <c r="Q476" s="71">
        <f t="shared" si="251"/>
        <v>1230000</v>
      </c>
      <c r="R476" s="73">
        <f t="shared" si="252"/>
        <v>0</v>
      </c>
      <c r="S476" s="74"/>
      <c r="T476" s="74"/>
      <c r="U476" s="74"/>
    </row>
    <row r="477" spans="1:21" ht="15" outlineLevel="6">
      <c r="A477" s="72">
        <f t="shared" si="247"/>
        <v>463</v>
      </c>
      <c r="B477" s="25" t="s">
        <v>24</v>
      </c>
      <c r="C477" s="24" t="s">
        <v>228</v>
      </c>
      <c r="D477" s="24" t="s">
        <v>175</v>
      </c>
      <c r="E477" s="25"/>
      <c r="F477" s="24" t="s">
        <v>25</v>
      </c>
      <c r="G477" s="25"/>
      <c r="H477" s="26">
        <f>H475</f>
        <v>410000</v>
      </c>
      <c r="I477" s="26">
        <f t="shared" ref="I477:J477" si="256">I475</f>
        <v>410000</v>
      </c>
      <c r="J477" s="26">
        <f t="shared" si="256"/>
        <v>410000</v>
      </c>
      <c r="K477" s="22"/>
      <c r="L477" s="22"/>
      <c r="M477" s="8"/>
      <c r="N477" s="31"/>
      <c r="Q477" s="71">
        <f t="shared" si="251"/>
        <v>1230000</v>
      </c>
      <c r="R477" s="73">
        <f t="shared" si="252"/>
        <v>0</v>
      </c>
      <c r="S477" s="74"/>
      <c r="T477" s="74"/>
      <c r="U477" s="74"/>
    </row>
    <row r="478" spans="1:21" ht="150" outlineLevel="6">
      <c r="A478" s="72">
        <f t="shared" si="247"/>
        <v>464</v>
      </c>
      <c r="B478" s="33" t="s">
        <v>231</v>
      </c>
      <c r="C478" s="24" t="s">
        <v>232</v>
      </c>
      <c r="D478" s="24" t="s">
        <v>156</v>
      </c>
      <c r="E478" s="25" t="s">
        <v>157</v>
      </c>
      <c r="F478" s="24"/>
      <c r="G478" s="25" t="s">
        <v>41</v>
      </c>
      <c r="H478" s="26">
        <f>H480</f>
        <v>45000</v>
      </c>
      <c r="I478" s="27">
        <f>I480</f>
        <v>45000</v>
      </c>
      <c r="J478" s="27">
        <f>J480</f>
        <v>45000</v>
      </c>
      <c r="K478" s="22"/>
      <c r="L478" s="22"/>
      <c r="M478" s="8"/>
      <c r="N478" s="28"/>
      <c r="Q478" s="71">
        <f t="shared" si="251"/>
        <v>135000</v>
      </c>
      <c r="R478" s="73">
        <f t="shared" si="252"/>
        <v>0</v>
      </c>
      <c r="S478" s="74"/>
      <c r="T478" s="74"/>
      <c r="U478" s="74"/>
    </row>
    <row r="479" spans="1:21" ht="45" outlineLevel="7">
      <c r="A479" s="72">
        <f t="shared" si="247"/>
        <v>465</v>
      </c>
      <c r="B479" s="33" t="s">
        <v>172</v>
      </c>
      <c r="C479" s="24" t="s">
        <v>232</v>
      </c>
      <c r="D479" s="24" t="s">
        <v>173</v>
      </c>
      <c r="E479" s="25" t="s">
        <v>157</v>
      </c>
      <c r="F479" s="24"/>
      <c r="G479" s="25" t="s">
        <v>41</v>
      </c>
      <c r="H479" s="26">
        <f>H480</f>
        <v>45000</v>
      </c>
      <c r="I479" s="75">
        <f>I480</f>
        <v>45000</v>
      </c>
      <c r="J479" s="26">
        <f>J480</f>
        <v>45000</v>
      </c>
      <c r="K479" s="22"/>
      <c r="L479" s="22"/>
      <c r="M479" s="8"/>
      <c r="N479" s="28"/>
      <c r="Q479" s="71">
        <f t="shared" si="251"/>
        <v>135000</v>
      </c>
      <c r="R479" s="73">
        <f t="shared" si="252"/>
        <v>0</v>
      </c>
      <c r="S479" s="74"/>
      <c r="T479" s="74"/>
      <c r="U479" s="74"/>
    </row>
    <row r="480" spans="1:21" ht="45" outlineLevel="7">
      <c r="A480" s="72">
        <f t="shared" si="247"/>
        <v>466</v>
      </c>
      <c r="B480" s="25" t="s">
        <v>174</v>
      </c>
      <c r="C480" s="24" t="s">
        <v>232</v>
      </c>
      <c r="D480" s="24" t="s">
        <v>175</v>
      </c>
      <c r="E480" s="25" t="s">
        <v>157</v>
      </c>
      <c r="F480" s="24"/>
      <c r="G480" s="25" t="s">
        <v>41</v>
      </c>
      <c r="H480" s="26">
        <f>SUM(K480:N480)</f>
        <v>45000</v>
      </c>
      <c r="I480" s="30">
        <v>45000</v>
      </c>
      <c r="J480" s="30">
        <v>45000</v>
      </c>
      <c r="K480" s="22">
        <v>45000</v>
      </c>
      <c r="L480" s="22"/>
      <c r="M480" s="8"/>
      <c r="N480" s="31"/>
      <c r="Q480" s="71">
        <f t="shared" si="251"/>
        <v>135000</v>
      </c>
      <c r="R480" s="73">
        <f t="shared" si="252"/>
        <v>0</v>
      </c>
      <c r="S480" s="74"/>
      <c r="T480" s="74"/>
      <c r="U480" s="74"/>
    </row>
    <row r="481" spans="1:21" ht="15" outlineLevel="7">
      <c r="A481" s="72">
        <f t="shared" si="247"/>
        <v>467</v>
      </c>
      <c r="B481" s="25" t="s">
        <v>5</v>
      </c>
      <c r="C481" s="24" t="s">
        <v>232</v>
      </c>
      <c r="D481" s="24" t="s">
        <v>175</v>
      </c>
      <c r="E481" s="25"/>
      <c r="F481" s="24" t="s">
        <v>6</v>
      </c>
      <c r="G481" s="25"/>
      <c r="H481" s="26">
        <f>H480</f>
        <v>45000</v>
      </c>
      <c r="I481" s="26">
        <f t="shared" ref="I481:J481" si="257">I480</f>
        <v>45000</v>
      </c>
      <c r="J481" s="26">
        <f t="shared" si="257"/>
        <v>45000</v>
      </c>
      <c r="K481" s="22"/>
      <c r="L481" s="22"/>
      <c r="M481" s="8"/>
      <c r="N481" s="31"/>
      <c r="Q481" s="71">
        <f t="shared" si="251"/>
        <v>135000</v>
      </c>
      <c r="R481" s="73">
        <f t="shared" si="252"/>
        <v>0</v>
      </c>
      <c r="S481" s="74"/>
      <c r="T481" s="74"/>
      <c r="U481" s="74"/>
    </row>
    <row r="482" spans="1:21" ht="15" outlineLevel="7">
      <c r="A482" s="72">
        <f t="shared" si="247"/>
        <v>468</v>
      </c>
      <c r="B482" s="25" t="s">
        <v>24</v>
      </c>
      <c r="C482" s="24" t="s">
        <v>232</v>
      </c>
      <c r="D482" s="24" t="s">
        <v>175</v>
      </c>
      <c r="E482" s="25"/>
      <c r="F482" s="24" t="s">
        <v>25</v>
      </c>
      <c r="G482" s="25"/>
      <c r="H482" s="26">
        <f>H480</f>
        <v>45000</v>
      </c>
      <c r="I482" s="26">
        <f t="shared" ref="I482:J482" si="258">I480</f>
        <v>45000</v>
      </c>
      <c r="J482" s="26">
        <f t="shared" si="258"/>
        <v>45000</v>
      </c>
      <c r="K482" s="22"/>
      <c r="L482" s="22"/>
      <c r="M482" s="8"/>
      <c r="N482" s="31"/>
      <c r="Q482" s="71">
        <f t="shared" si="251"/>
        <v>135000</v>
      </c>
      <c r="R482" s="73">
        <f t="shared" si="252"/>
        <v>0</v>
      </c>
      <c r="S482" s="74"/>
      <c r="T482" s="74"/>
      <c r="U482" s="74"/>
    </row>
    <row r="483" spans="1:21" ht="30" outlineLevel="7">
      <c r="A483" s="72">
        <f t="shared" si="247"/>
        <v>469</v>
      </c>
      <c r="B483" s="25" t="s">
        <v>517</v>
      </c>
      <c r="C483" s="24" t="s">
        <v>518</v>
      </c>
      <c r="D483" s="24" t="s">
        <v>156</v>
      </c>
      <c r="E483" s="25" t="s">
        <v>157</v>
      </c>
      <c r="F483" s="24"/>
      <c r="G483" s="25" t="s">
        <v>243</v>
      </c>
      <c r="H483" s="26">
        <f>H484</f>
        <v>4062200</v>
      </c>
      <c r="I483" s="26">
        <f t="shared" ref="I483:J483" si="259">I484</f>
        <v>4062200</v>
      </c>
      <c r="J483" s="26">
        <f t="shared" si="259"/>
        <v>4062200</v>
      </c>
      <c r="K483" s="22">
        <f>SUM(K484:K517)</f>
        <v>4062200</v>
      </c>
      <c r="L483" s="22">
        <f t="shared" ref="L483:U483" si="260">SUM(L484:L517)</f>
        <v>0</v>
      </c>
      <c r="M483" s="22">
        <f t="shared" si="260"/>
        <v>0</v>
      </c>
      <c r="N483" s="22">
        <f t="shared" si="260"/>
        <v>0</v>
      </c>
      <c r="O483" s="22">
        <f t="shared" si="260"/>
        <v>0</v>
      </c>
      <c r="P483" s="22">
        <f t="shared" si="260"/>
        <v>0</v>
      </c>
      <c r="Q483" s="71">
        <f t="shared" si="251"/>
        <v>12186600</v>
      </c>
      <c r="R483" s="22">
        <f t="shared" si="260"/>
        <v>0</v>
      </c>
      <c r="S483" s="22">
        <f t="shared" si="260"/>
        <v>0</v>
      </c>
      <c r="T483" s="22">
        <f t="shared" si="260"/>
        <v>0</v>
      </c>
      <c r="U483" s="22">
        <f t="shared" si="260"/>
        <v>0</v>
      </c>
    </row>
    <row r="484" spans="1:21" ht="30" outlineLevel="7">
      <c r="A484" s="72">
        <f t="shared" si="247"/>
        <v>470</v>
      </c>
      <c r="B484" s="25" t="s">
        <v>520</v>
      </c>
      <c r="C484" s="24" t="s">
        <v>521</v>
      </c>
      <c r="D484" s="24" t="s">
        <v>156</v>
      </c>
      <c r="E484" s="25" t="s">
        <v>157</v>
      </c>
      <c r="F484" s="24"/>
      <c r="G484" s="25" t="s">
        <v>243</v>
      </c>
      <c r="H484" s="26">
        <f>H485+H490+H495+H500+H505</f>
        <v>4062200</v>
      </c>
      <c r="I484" s="26">
        <f t="shared" ref="I484:J484" si="261">I485+I490+I495+I500+I505</f>
        <v>4062200</v>
      </c>
      <c r="J484" s="26">
        <f t="shared" si="261"/>
        <v>4062200</v>
      </c>
      <c r="K484" s="22"/>
      <c r="L484" s="22"/>
      <c r="M484" s="8"/>
      <c r="N484" s="28"/>
      <c r="Q484" s="71">
        <f t="shared" si="251"/>
        <v>12186600</v>
      </c>
      <c r="R484" s="73">
        <f t="shared" si="252"/>
        <v>0</v>
      </c>
      <c r="S484" s="74"/>
      <c r="T484" s="74"/>
      <c r="U484" s="74"/>
    </row>
    <row r="485" spans="1:21" ht="75" outlineLevel="6">
      <c r="A485" s="72">
        <f t="shared" si="247"/>
        <v>471</v>
      </c>
      <c r="B485" s="25" t="s">
        <v>523</v>
      </c>
      <c r="C485" s="24" t="s">
        <v>524</v>
      </c>
      <c r="D485" s="24" t="s">
        <v>156</v>
      </c>
      <c r="E485" s="25" t="s">
        <v>157</v>
      </c>
      <c r="F485" s="24"/>
      <c r="G485" s="25" t="s">
        <v>243</v>
      </c>
      <c r="H485" s="26">
        <f>H487</f>
        <v>982800</v>
      </c>
      <c r="I485" s="27">
        <f>I487</f>
        <v>982800</v>
      </c>
      <c r="J485" s="27">
        <f>J487</f>
        <v>982800</v>
      </c>
      <c r="K485" s="22"/>
      <c r="L485" s="22"/>
      <c r="M485" s="8"/>
      <c r="N485" s="28"/>
      <c r="Q485" s="71">
        <f t="shared" si="251"/>
        <v>2948400</v>
      </c>
      <c r="R485" s="73">
        <f t="shared" si="252"/>
        <v>0</v>
      </c>
      <c r="S485" s="74"/>
      <c r="T485" s="74"/>
      <c r="U485" s="74"/>
    </row>
    <row r="486" spans="1:21" ht="90" outlineLevel="7">
      <c r="A486" s="72">
        <f t="shared" si="247"/>
        <v>472</v>
      </c>
      <c r="B486" s="25" t="s">
        <v>165</v>
      </c>
      <c r="C486" s="24" t="s">
        <v>524</v>
      </c>
      <c r="D486" s="24" t="s">
        <v>166</v>
      </c>
      <c r="E486" s="25" t="s">
        <v>157</v>
      </c>
      <c r="F486" s="24"/>
      <c r="G486" s="25" t="s">
        <v>243</v>
      </c>
      <c r="H486" s="26">
        <f>H487</f>
        <v>982800</v>
      </c>
      <c r="I486" s="75">
        <f>I487</f>
        <v>982800</v>
      </c>
      <c r="J486" s="26">
        <f>J487</f>
        <v>982800</v>
      </c>
      <c r="K486" s="22"/>
      <c r="L486" s="22"/>
      <c r="M486" s="8"/>
      <c r="N486" s="28"/>
      <c r="Q486" s="71">
        <f t="shared" si="251"/>
        <v>2948400</v>
      </c>
      <c r="R486" s="73">
        <f t="shared" si="252"/>
        <v>0</v>
      </c>
      <c r="S486" s="74"/>
      <c r="T486" s="74"/>
      <c r="U486" s="74"/>
    </row>
    <row r="487" spans="1:21" ht="30" outlineLevel="6">
      <c r="A487" s="72">
        <f t="shared" si="247"/>
        <v>473</v>
      </c>
      <c r="B487" s="25" t="s">
        <v>167</v>
      </c>
      <c r="C487" s="24" t="s">
        <v>524</v>
      </c>
      <c r="D487" s="24" t="s">
        <v>168</v>
      </c>
      <c r="E487" s="25" t="s">
        <v>157</v>
      </c>
      <c r="F487" s="24"/>
      <c r="G487" s="25" t="s">
        <v>243</v>
      </c>
      <c r="H487" s="26">
        <f>SUM(K487:N487)</f>
        <v>982800</v>
      </c>
      <c r="I487" s="30">
        <v>982800</v>
      </c>
      <c r="J487" s="30">
        <v>982800</v>
      </c>
      <c r="K487" s="22">
        <v>982800</v>
      </c>
      <c r="L487" s="22"/>
      <c r="M487" s="8"/>
      <c r="N487" s="31"/>
      <c r="Q487" s="71">
        <f t="shared" si="251"/>
        <v>2948400</v>
      </c>
      <c r="R487" s="73">
        <f t="shared" si="252"/>
        <v>0</v>
      </c>
      <c r="S487" s="74"/>
      <c r="T487" s="74"/>
      <c r="U487" s="74"/>
    </row>
    <row r="488" spans="1:21" ht="15" outlineLevel="6">
      <c r="A488" s="72">
        <f t="shared" si="247"/>
        <v>474</v>
      </c>
      <c r="B488" s="25" t="s">
        <v>5</v>
      </c>
      <c r="C488" s="24" t="s">
        <v>524</v>
      </c>
      <c r="D488" s="24" t="s">
        <v>168</v>
      </c>
      <c r="E488" s="25"/>
      <c r="F488" s="24" t="s">
        <v>6</v>
      </c>
      <c r="G488" s="25"/>
      <c r="H488" s="26">
        <f>H487</f>
        <v>982800</v>
      </c>
      <c r="I488" s="26">
        <f t="shared" ref="I488:J488" si="262">I487</f>
        <v>982800</v>
      </c>
      <c r="J488" s="26">
        <f t="shared" si="262"/>
        <v>982800</v>
      </c>
      <c r="K488" s="22"/>
      <c r="L488" s="22"/>
      <c r="M488" s="8"/>
      <c r="N488" s="31"/>
      <c r="Q488" s="71">
        <f t="shared" si="251"/>
        <v>2948400</v>
      </c>
      <c r="R488" s="73">
        <f t="shared" si="252"/>
        <v>0</v>
      </c>
      <c r="S488" s="74"/>
      <c r="T488" s="74"/>
      <c r="U488" s="74"/>
    </row>
    <row r="489" spans="1:21" ht="60" outlineLevel="6">
      <c r="A489" s="72">
        <f t="shared" si="247"/>
        <v>475</v>
      </c>
      <c r="B489" s="25" t="s">
        <v>11</v>
      </c>
      <c r="C489" s="24" t="s">
        <v>524</v>
      </c>
      <c r="D489" s="24" t="s">
        <v>168</v>
      </c>
      <c r="E489" s="25"/>
      <c r="F489" s="24" t="s">
        <v>12</v>
      </c>
      <c r="G489" s="25"/>
      <c r="H489" s="26">
        <f>H487</f>
        <v>982800</v>
      </c>
      <c r="I489" s="26">
        <f t="shared" ref="I489:J489" si="263">I487</f>
        <v>982800</v>
      </c>
      <c r="J489" s="26">
        <f t="shared" si="263"/>
        <v>982800</v>
      </c>
      <c r="K489" s="22"/>
      <c r="L489" s="22"/>
      <c r="M489" s="8"/>
      <c r="N489" s="31"/>
      <c r="Q489" s="71">
        <f t="shared" si="251"/>
        <v>2948400</v>
      </c>
      <c r="R489" s="73">
        <f t="shared" si="252"/>
        <v>0</v>
      </c>
      <c r="S489" s="74"/>
      <c r="T489" s="74"/>
      <c r="U489" s="74"/>
    </row>
    <row r="490" spans="1:21" ht="75" outlineLevel="6">
      <c r="A490" s="72">
        <f t="shared" si="247"/>
        <v>476</v>
      </c>
      <c r="B490" s="25" t="s">
        <v>540</v>
      </c>
      <c r="C490" s="24" t="s">
        <v>541</v>
      </c>
      <c r="D490" s="24" t="s">
        <v>156</v>
      </c>
      <c r="E490" s="25" t="s">
        <v>157</v>
      </c>
      <c r="F490" s="24"/>
      <c r="G490" s="25" t="s">
        <v>41</v>
      </c>
      <c r="H490" s="26">
        <f>H492</f>
        <v>30000</v>
      </c>
      <c r="I490" s="27">
        <f>I492</f>
        <v>30000</v>
      </c>
      <c r="J490" s="27">
        <f>J492</f>
        <v>30000</v>
      </c>
      <c r="K490" s="22"/>
      <c r="L490" s="22"/>
      <c r="M490" s="8"/>
      <c r="N490" s="28"/>
      <c r="Q490" s="71">
        <f t="shared" si="251"/>
        <v>90000</v>
      </c>
      <c r="R490" s="73">
        <f t="shared" si="252"/>
        <v>0</v>
      </c>
      <c r="S490" s="74"/>
      <c r="T490" s="74"/>
      <c r="U490" s="74"/>
    </row>
    <row r="491" spans="1:21" ht="15" outlineLevel="7">
      <c r="A491" s="72">
        <f t="shared" si="247"/>
        <v>477</v>
      </c>
      <c r="B491" s="25" t="s">
        <v>180</v>
      </c>
      <c r="C491" s="24" t="s">
        <v>541</v>
      </c>
      <c r="D491" s="24" t="s">
        <v>181</v>
      </c>
      <c r="E491" s="25" t="s">
        <v>157</v>
      </c>
      <c r="F491" s="24"/>
      <c r="G491" s="25" t="s">
        <v>41</v>
      </c>
      <c r="H491" s="26">
        <f>H492</f>
        <v>30000</v>
      </c>
      <c r="I491" s="75">
        <f>I492</f>
        <v>30000</v>
      </c>
      <c r="J491" s="26">
        <f>J492</f>
        <v>30000</v>
      </c>
      <c r="K491" s="22"/>
      <c r="L491" s="22"/>
      <c r="M491" s="8"/>
      <c r="N491" s="28"/>
      <c r="Q491" s="71">
        <f t="shared" si="251"/>
        <v>90000</v>
      </c>
      <c r="R491" s="73">
        <f t="shared" si="252"/>
        <v>0</v>
      </c>
      <c r="S491" s="74"/>
      <c r="T491" s="74"/>
      <c r="U491" s="74"/>
    </row>
    <row r="492" spans="1:21" ht="15" outlineLevel="4">
      <c r="A492" s="72">
        <f t="shared" si="247"/>
        <v>478</v>
      </c>
      <c r="B492" s="25" t="s">
        <v>182</v>
      </c>
      <c r="C492" s="24" t="s">
        <v>541</v>
      </c>
      <c r="D492" s="24" t="s">
        <v>183</v>
      </c>
      <c r="E492" s="25" t="s">
        <v>157</v>
      </c>
      <c r="F492" s="24"/>
      <c r="G492" s="25" t="s">
        <v>41</v>
      </c>
      <c r="H492" s="26">
        <f>SUM(K492:N492)</f>
        <v>30000</v>
      </c>
      <c r="I492" s="30">
        <v>30000</v>
      </c>
      <c r="J492" s="30">
        <v>30000</v>
      </c>
      <c r="K492" s="22">
        <v>30000</v>
      </c>
      <c r="L492" s="22"/>
      <c r="M492" s="8"/>
      <c r="N492" s="31"/>
      <c r="Q492" s="71">
        <f t="shared" si="251"/>
        <v>90000</v>
      </c>
      <c r="R492" s="73">
        <f t="shared" si="252"/>
        <v>0</v>
      </c>
      <c r="S492" s="74"/>
      <c r="T492" s="74"/>
      <c r="U492" s="74"/>
    </row>
    <row r="493" spans="1:21" ht="15" outlineLevel="4">
      <c r="A493" s="72">
        <f t="shared" si="247"/>
        <v>479</v>
      </c>
      <c r="B493" s="25" t="s">
        <v>5</v>
      </c>
      <c r="C493" s="24" t="s">
        <v>541</v>
      </c>
      <c r="D493" s="24" t="s">
        <v>183</v>
      </c>
      <c r="E493" s="25"/>
      <c r="F493" s="24" t="s">
        <v>6</v>
      </c>
      <c r="G493" s="25"/>
      <c r="H493" s="26">
        <f>H492</f>
        <v>30000</v>
      </c>
      <c r="I493" s="26">
        <f t="shared" ref="I493:J493" si="264">I492</f>
        <v>30000</v>
      </c>
      <c r="J493" s="26">
        <f t="shared" si="264"/>
        <v>30000</v>
      </c>
      <c r="K493" s="22"/>
      <c r="L493" s="22"/>
      <c r="M493" s="8"/>
      <c r="N493" s="31"/>
      <c r="Q493" s="71">
        <f t="shared" si="251"/>
        <v>90000</v>
      </c>
      <c r="R493" s="73">
        <f t="shared" si="252"/>
        <v>0</v>
      </c>
      <c r="S493" s="74"/>
      <c r="T493" s="74"/>
      <c r="U493" s="74"/>
    </row>
    <row r="494" spans="1:21" ht="15" outlineLevel="4">
      <c r="A494" s="72">
        <f t="shared" si="247"/>
        <v>480</v>
      </c>
      <c r="B494" s="25" t="s">
        <v>24</v>
      </c>
      <c r="C494" s="24" t="s">
        <v>541</v>
      </c>
      <c r="D494" s="24" t="s">
        <v>183</v>
      </c>
      <c r="E494" s="25"/>
      <c r="F494" s="24" t="s">
        <v>25</v>
      </c>
      <c r="G494" s="25"/>
      <c r="H494" s="26">
        <f>H492</f>
        <v>30000</v>
      </c>
      <c r="I494" s="26">
        <f t="shared" ref="I494:J494" si="265">I492</f>
        <v>30000</v>
      </c>
      <c r="J494" s="26">
        <f t="shared" si="265"/>
        <v>30000</v>
      </c>
      <c r="K494" s="22"/>
      <c r="L494" s="22"/>
      <c r="M494" s="8"/>
      <c r="N494" s="31"/>
      <c r="Q494" s="71">
        <f t="shared" si="251"/>
        <v>90000</v>
      </c>
      <c r="R494" s="73">
        <f t="shared" si="252"/>
        <v>0</v>
      </c>
      <c r="S494" s="74"/>
      <c r="T494" s="74"/>
      <c r="U494" s="74"/>
    </row>
    <row r="495" spans="1:21" ht="60" outlineLevel="5">
      <c r="A495" s="72">
        <f t="shared" si="247"/>
        <v>481</v>
      </c>
      <c r="B495" s="25" t="s">
        <v>544</v>
      </c>
      <c r="C495" s="24" t="s">
        <v>545</v>
      </c>
      <c r="D495" s="24" t="s">
        <v>156</v>
      </c>
      <c r="E495" s="25" t="s">
        <v>157</v>
      </c>
      <c r="F495" s="24"/>
      <c r="G495" s="25" t="s">
        <v>41</v>
      </c>
      <c r="H495" s="26">
        <f>H497</f>
        <v>25000</v>
      </c>
      <c r="I495" s="27">
        <f>I497</f>
        <v>25000</v>
      </c>
      <c r="J495" s="27">
        <f>J497</f>
        <v>25000</v>
      </c>
      <c r="K495" s="22"/>
      <c r="L495" s="22"/>
      <c r="M495" s="8"/>
      <c r="N495" s="28"/>
      <c r="Q495" s="71">
        <f t="shared" si="251"/>
        <v>75000</v>
      </c>
      <c r="R495" s="73">
        <f t="shared" si="252"/>
        <v>0</v>
      </c>
      <c r="S495" s="74"/>
      <c r="T495" s="74"/>
      <c r="U495" s="74"/>
    </row>
    <row r="496" spans="1:21" ht="15" outlineLevel="6">
      <c r="A496" s="72">
        <f t="shared" si="247"/>
        <v>482</v>
      </c>
      <c r="B496" s="25" t="s">
        <v>180</v>
      </c>
      <c r="C496" s="24" t="s">
        <v>545</v>
      </c>
      <c r="D496" s="24" t="s">
        <v>181</v>
      </c>
      <c r="E496" s="25" t="s">
        <v>157</v>
      </c>
      <c r="F496" s="24"/>
      <c r="G496" s="25" t="s">
        <v>41</v>
      </c>
      <c r="H496" s="26">
        <f>H497</f>
        <v>25000</v>
      </c>
      <c r="I496" s="26">
        <f>I497</f>
        <v>25000</v>
      </c>
      <c r="J496" s="26">
        <f>J497</f>
        <v>25000</v>
      </c>
      <c r="K496" s="22"/>
      <c r="L496" s="22"/>
      <c r="M496" s="8"/>
      <c r="N496" s="28"/>
      <c r="Q496" s="71">
        <f t="shared" si="251"/>
        <v>75000</v>
      </c>
      <c r="R496" s="73">
        <f t="shared" si="252"/>
        <v>0</v>
      </c>
      <c r="S496" s="74"/>
      <c r="T496" s="74"/>
      <c r="U496" s="74"/>
    </row>
    <row r="497" spans="1:21" ht="15" outlineLevel="6">
      <c r="A497" s="72">
        <f t="shared" si="247"/>
        <v>483</v>
      </c>
      <c r="B497" s="25" t="s">
        <v>182</v>
      </c>
      <c r="C497" s="24" t="s">
        <v>545</v>
      </c>
      <c r="D497" s="24" t="s">
        <v>183</v>
      </c>
      <c r="E497" s="25" t="s">
        <v>157</v>
      </c>
      <c r="F497" s="24"/>
      <c r="G497" s="25" t="s">
        <v>41</v>
      </c>
      <c r="H497" s="26">
        <f>SUM(K497:N497)</f>
        <v>25000</v>
      </c>
      <c r="I497" s="30">
        <v>25000</v>
      </c>
      <c r="J497" s="30">
        <v>25000</v>
      </c>
      <c r="K497" s="22">
        <v>25000</v>
      </c>
      <c r="L497" s="22"/>
      <c r="M497" s="8"/>
      <c r="N497" s="31"/>
      <c r="Q497" s="71">
        <f t="shared" si="251"/>
        <v>75000</v>
      </c>
      <c r="R497" s="73">
        <f t="shared" si="252"/>
        <v>0</v>
      </c>
      <c r="S497" s="74"/>
      <c r="T497" s="74"/>
      <c r="U497" s="74"/>
    </row>
    <row r="498" spans="1:21" ht="15" outlineLevel="6">
      <c r="A498" s="72">
        <f t="shared" si="247"/>
        <v>484</v>
      </c>
      <c r="B498" s="25" t="s">
        <v>5</v>
      </c>
      <c r="C498" s="24" t="s">
        <v>545</v>
      </c>
      <c r="D498" s="24" t="s">
        <v>183</v>
      </c>
      <c r="E498" s="25"/>
      <c r="F498" s="24" t="s">
        <v>6</v>
      </c>
      <c r="G498" s="25"/>
      <c r="H498" s="26">
        <f>H497</f>
        <v>25000</v>
      </c>
      <c r="I498" s="26">
        <f t="shared" ref="I498:J498" si="266">I497</f>
        <v>25000</v>
      </c>
      <c r="J498" s="26">
        <f t="shared" si="266"/>
        <v>25000</v>
      </c>
      <c r="K498" s="22"/>
      <c r="L498" s="22"/>
      <c r="M498" s="8"/>
      <c r="N498" s="31"/>
      <c r="Q498" s="71">
        <f t="shared" si="251"/>
        <v>75000</v>
      </c>
      <c r="R498" s="73">
        <f t="shared" si="252"/>
        <v>0</v>
      </c>
      <c r="S498" s="74"/>
      <c r="T498" s="74"/>
      <c r="U498" s="74"/>
    </row>
    <row r="499" spans="1:21" ht="15" outlineLevel="6">
      <c r="A499" s="72">
        <f t="shared" si="247"/>
        <v>485</v>
      </c>
      <c r="B499" s="25" t="s">
        <v>24</v>
      </c>
      <c r="C499" s="24" t="s">
        <v>545</v>
      </c>
      <c r="D499" s="24" t="s">
        <v>183</v>
      </c>
      <c r="E499" s="25"/>
      <c r="F499" s="24" t="s">
        <v>25</v>
      </c>
      <c r="G499" s="25"/>
      <c r="H499" s="26">
        <f>H497</f>
        <v>25000</v>
      </c>
      <c r="I499" s="26">
        <f t="shared" ref="I499:J499" si="267">I497</f>
        <v>25000</v>
      </c>
      <c r="J499" s="26">
        <f t="shared" si="267"/>
        <v>25000</v>
      </c>
      <c r="K499" s="22"/>
      <c r="L499" s="22"/>
      <c r="M499" s="8"/>
      <c r="N499" s="31"/>
      <c r="Q499" s="71">
        <f t="shared" si="251"/>
        <v>75000</v>
      </c>
      <c r="R499" s="73">
        <f t="shared" si="252"/>
        <v>0</v>
      </c>
      <c r="S499" s="74"/>
      <c r="T499" s="74"/>
      <c r="U499" s="74"/>
    </row>
    <row r="500" spans="1:21" ht="45" outlineLevel="7">
      <c r="A500" s="72">
        <f t="shared" si="247"/>
        <v>486</v>
      </c>
      <c r="B500" s="25" t="s">
        <v>549</v>
      </c>
      <c r="C500" s="24" t="s">
        <v>550</v>
      </c>
      <c r="D500" s="24" t="s">
        <v>156</v>
      </c>
      <c r="E500" s="25" t="s">
        <v>157</v>
      </c>
      <c r="F500" s="24"/>
      <c r="G500" s="25" t="s">
        <v>41</v>
      </c>
      <c r="H500" s="26">
        <f>H502</f>
        <v>44000</v>
      </c>
      <c r="I500" s="78">
        <f>I502</f>
        <v>44000</v>
      </c>
      <c r="J500" s="27">
        <f>J502</f>
        <v>44000</v>
      </c>
      <c r="K500" s="22"/>
      <c r="L500" s="22"/>
      <c r="M500" s="8"/>
      <c r="N500" s="28"/>
      <c r="Q500" s="71">
        <f t="shared" si="251"/>
        <v>132000</v>
      </c>
      <c r="R500" s="73">
        <f t="shared" si="252"/>
        <v>0</v>
      </c>
      <c r="S500" s="74"/>
      <c r="T500" s="74"/>
      <c r="U500" s="74"/>
    </row>
    <row r="501" spans="1:21" ht="90" outlineLevel="6">
      <c r="A501" s="72">
        <f t="shared" si="247"/>
        <v>487</v>
      </c>
      <c r="B501" s="25" t="s">
        <v>165</v>
      </c>
      <c r="C501" s="24" t="s">
        <v>550</v>
      </c>
      <c r="D501" s="24" t="s">
        <v>166</v>
      </c>
      <c r="E501" s="25" t="s">
        <v>157</v>
      </c>
      <c r="F501" s="24"/>
      <c r="G501" s="25" t="s">
        <v>41</v>
      </c>
      <c r="H501" s="26">
        <f>H502</f>
        <v>44000</v>
      </c>
      <c r="I501" s="26">
        <f>I502</f>
        <v>44000</v>
      </c>
      <c r="J501" s="26">
        <f>J502</f>
        <v>44000</v>
      </c>
      <c r="K501" s="22"/>
      <c r="L501" s="22"/>
      <c r="M501" s="8"/>
      <c r="N501" s="28"/>
      <c r="Q501" s="71">
        <f t="shared" si="251"/>
        <v>132000</v>
      </c>
      <c r="R501" s="73">
        <f t="shared" si="252"/>
        <v>0</v>
      </c>
      <c r="S501" s="74"/>
      <c r="T501" s="74"/>
      <c r="U501" s="74"/>
    </row>
    <row r="502" spans="1:21" ht="30" outlineLevel="6">
      <c r="A502" s="72">
        <f t="shared" si="247"/>
        <v>488</v>
      </c>
      <c r="B502" s="25" t="s">
        <v>167</v>
      </c>
      <c r="C502" s="24" t="s">
        <v>550</v>
      </c>
      <c r="D502" s="24" t="s">
        <v>168</v>
      </c>
      <c r="E502" s="25" t="s">
        <v>157</v>
      </c>
      <c r="F502" s="24"/>
      <c r="G502" s="25" t="s">
        <v>41</v>
      </c>
      <c r="H502" s="26">
        <f>SUM(K502:N502)</f>
        <v>44000</v>
      </c>
      <c r="I502" s="30">
        <v>44000</v>
      </c>
      <c r="J502" s="30">
        <v>44000</v>
      </c>
      <c r="K502" s="22">
        <v>44000</v>
      </c>
      <c r="L502" s="22"/>
      <c r="M502" s="8"/>
      <c r="N502" s="31"/>
      <c r="Q502" s="71">
        <f t="shared" si="251"/>
        <v>132000</v>
      </c>
      <c r="R502" s="73">
        <f t="shared" si="252"/>
        <v>0</v>
      </c>
      <c r="S502" s="74"/>
      <c r="T502" s="74"/>
      <c r="U502" s="74"/>
    </row>
    <row r="503" spans="1:21" ht="15" outlineLevel="6">
      <c r="A503" s="72">
        <f t="shared" si="247"/>
        <v>489</v>
      </c>
      <c r="B503" s="25" t="s">
        <v>5</v>
      </c>
      <c r="C503" s="24" t="s">
        <v>550</v>
      </c>
      <c r="D503" s="24" t="s">
        <v>168</v>
      </c>
      <c r="E503" s="25"/>
      <c r="F503" s="24" t="s">
        <v>6</v>
      </c>
      <c r="G503" s="25"/>
      <c r="H503" s="26">
        <f>H502</f>
        <v>44000</v>
      </c>
      <c r="I503" s="26">
        <f t="shared" ref="I503:J503" si="268">I502</f>
        <v>44000</v>
      </c>
      <c r="J503" s="26">
        <f t="shared" si="268"/>
        <v>44000</v>
      </c>
      <c r="K503" s="22"/>
      <c r="L503" s="22"/>
      <c r="M503" s="8"/>
      <c r="N503" s="31"/>
      <c r="Q503" s="71">
        <f t="shared" si="251"/>
        <v>132000</v>
      </c>
      <c r="R503" s="73">
        <f t="shared" si="252"/>
        <v>0</v>
      </c>
      <c r="S503" s="74"/>
      <c r="T503" s="74"/>
      <c r="U503" s="74"/>
    </row>
    <row r="504" spans="1:21" ht="15" outlineLevel="6">
      <c r="A504" s="72">
        <f t="shared" si="247"/>
        <v>490</v>
      </c>
      <c r="B504" s="25" t="s">
        <v>24</v>
      </c>
      <c r="C504" s="24" t="s">
        <v>550</v>
      </c>
      <c r="D504" s="24" t="s">
        <v>168</v>
      </c>
      <c r="E504" s="25"/>
      <c r="F504" s="24" t="s">
        <v>25</v>
      </c>
      <c r="G504" s="25"/>
      <c r="H504" s="26">
        <f>H502</f>
        <v>44000</v>
      </c>
      <c r="I504" s="26">
        <f t="shared" ref="I504:J504" si="269">I502</f>
        <v>44000</v>
      </c>
      <c r="J504" s="26">
        <f t="shared" si="269"/>
        <v>44000</v>
      </c>
      <c r="K504" s="22"/>
      <c r="L504" s="22"/>
      <c r="M504" s="8"/>
      <c r="N504" s="31"/>
      <c r="Q504" s="71">
        <f t="shared" si="251"/>
        <v>132000</v>
      </c>
      <c r="R504" s="73">
        <f t="shared" si="252"/>
        <v>0</v>
      </c>
      <c r="S504" s="74"/>
      <c r="T504" s="74"/>
      <c r="U504" s="74"/>
    </row>
    <row r="505" spans="1:21" ht="75" outlineLevel="7">
      <c r="A505" s="72">
        <f t="shared" si="247"/>
        <v>491</v>
      </c>
      <c r="B505" s="25" t="s">
        <v>528</v>
      </c>
      <c r="C505" s="24" t="s">
        <v>529</v>
      </c>
      <c r="D505" s="24" t="s">
        <v>156</v>
      </c>
      <c r="E505" s="25" t="s">
        <v>157</v>
      </c>
      <c r="F505" s="24"/>
      <c r="G505" s="25" t="s">
        <v>243</v>
      </c>
      <c r="H505" s="26">
        <f>H507+H511+H515</f>
        <v>2980400</v>
      </c>
      <c r="I505" s="75">
        <f>I507+I511+I515</f>
        <v>2980400</v>
      </c>
      <c r="J505" s="26">
        <f>J507+J511+J515</f>
        <v>2980400</v>
      </c>
      <c r="K505" s="22"/>
      <c r="L505" s="22"/>
      <c r="M505" s="8"/>
      <c r="N505" s="28"/>
      <c r="Q505" s="71">
        <f t="shared" si="251"/>
        <v>8941200</v>
      </c>
      <c r="R505" s="73">
        <f t="shared" si="252"/>
        <v>0</v>
      </c>
      <c r="S505" s="74"/>
      <c r="T505" s="74"/>
      <c r="U505" s="74"/>
    </row>
    <row r="506" spans="1:21" ht="90" outlineLevel="4">
      <c r="A506" s="72">
        <f t="shared" si="247"/>
        <v>492</v>
      </c>
      <c r="B506" s="25" t="s">
        <v>165</v>
      </c>
      <c r="C506" s="24" t="s">
        <v>529</v>
      </c>
      <c r="D506" s="24" t="s">
        <v>166</v>
      </c>
      <c r="E506" s="25" t="s">
        <v>157</v>
      </c>
      <c r="F506" s="24"/>
      <c r="G506" s="25" t="s">
        <v>243</v>
      </c>
      <c r="H506" s="26">
        <f>H507</f>
        <v>2546400</v>
      </c>
      <c r="I506" s="26">
        <f>I507</f>
        <v>2546400</v>
      </c>
      <c r="J506" s="26">
        <f>J507</f>
        <v>2546400</v>
      </c>
      <c r="K506" s="22"/>
      <c r="L506" s="22"/>
      <c r="M506" s="8"/>
      <c r="N506" s="28"/>
      <c r="Q506" s="71">
        <f t="shared" si="251"/>
        <v>7639200</v>
      </c>
      <c r="R506" s="73">
        <f t="shared" si="252"/>
        <v>0</v>
      </c>
      <c r="S506" s="74"/>
      <c r="T506" s="74"/>
      <c r="U506" s="74"/>
    </row>
    <row r="507" spans="1:21" ht="30" outlineLevel="5">
      <c r="A507" s="72">
        <f t="shared" si="247"/>
        <v>493</v>
      </c>
      <c r="B507" s="25" t="s">
        <v>167</v>
      </c>
      <c r="C507" s="24" t="s">
        <v>529</v>
      </c>
      <c r="D507" s="24" t="s">
        <v>168</v>
      </c>
      <c r="E507" s="25" t="s">
        <v>157</v>
      </c>
      <c r="F507" s="24"/>
      <c r="G507" s="25" t="s">
        <v>243</v>
      </c>
      <c r="H507" s="26">
        <f>SUM(K507:N507)</f>
        <v>2546400</v>
      </c>
      <c r="I507" s="30">
        <v>2546400</v>
      </c>
      <c r="J507" s="30">
        <v>2546400</v>
      </c>
      <c r="K507" s="22">
        <v>2546400</v>
      </c>
      <c r="L507" s="22"/>
      <c r="M507" s="8"/>
      <c r="N507" s="31"/>
      <c r="Q507" s="71">
        <f t="shared" si="251"/>
        <v>7639200</v>
      </c>
      <c r="R507" s="73">
        <f t="shared" si="252"/>
        <v>0</v>
      </c>
      <c r="S507" s="74"/>
      <c r="T507" s="74"/>
      <c r="U507" s="74"/>
    </row>
    <row r="508" spans="1:21" ht="15" outlineLevel="5">
      <c r="A508" s="72">
        <f t="shared" si="247"/>
        <v>494</v>
      </c>
      <c r="B508" s="25" t="s">
        <v>5</v>
      </c>
      <c r="C508" s="24" t="s">
        <v>529</v>
      </c>
      <c r="D508" s="24" t="s">
        <v>168</v>
      </c>
      <c r="E508" s="25"/>
      <c r="F508" s="24" t="s">
        <v>6</v>
      </c>
      <c r="G508" s="25"/>
      <c r="H508" s="26">
        <f>H507</f>
        <v>2546400</v>
      </c>
      <c r="I508" s="26">
        <f t="shared" ref="I508:J508" si="270">I507</f>
        <v>2546400</v>
      </c>
      <c r="J508" s="26">
        <f t="shared" si="270"/>
        <v>2546400</v>
      </c>
      <c r="K508" s="22"/>
      <c r="L508" s="22"/>
      <c r="M508" s="8"/>
      <c r="N508" s="31"/>
      <c r="Q508" s="71">
        <f t="shared" si="251"/>
        <v>7639200</v>
      </c>
      <c r="R508" s="73">
        <f t="shared" si="252"/>
        <v>0</v>
      </c>
      <c r="S508" s="74"/>
      <c r="T508" s="74"/>
      <c r="U508" s="74"/>
    </row>
    <row r="509" spans="1:21" ht="60" outlineLevel="5">
      <c r="A509" s="72">
        <f t="shared" si="247"/>
        <v>495</v>
      </c>
      <c r="B509" s="25" t="s">
        <v>11</v>
      </c>
      <c r="C509" s="24" t="s">
        <v>529</v>
      </c>
      <c r="D509" s="24" t="s">
        <v>168</v>
      </c>
      <c r="E509" s="25"/>
      <c r="F509" s="24" t="s">
        <v>12</v>
      </c>
      <c r="G509" s="25"/>
      <c r="H509" s="26">
        <f>H507</f>
        <v>2546400</v>
      </c>
      <c r="I509" s="26">
        <f t="shared" ref="I509:J509" si="271">I507</f>
        <v>2546400</v>
      </c>
      <c r="J509" s="26">
        <f t="shared" si="271"/>
        <v>2546400</v>
      </c>
      <c r="K509" s="22"/>
      <c r="L509" s="22"/>
      <c r="M509" s="8"/>
      <c r="N509" s="31"/>
      <c r="Q509" s="71">
        <f t="shared" si="251"/>
        <v>7639200</v>
      </c>
      <c r="R509" s="73">
        <f t="shared" si="252"/>
        <v>0</v>
      </c>
      <c r="S509" s="74"/>
      <c r="T509" s="74"/>
      <c r="U509" s="74"/>
    </row>
    <row r="510" spans="1:21" ht="45" outlineLevel="6">
      <c r="A510" s="72">
        <f t="shared" si="247"/>
        <v>496</v>
      </c>
      <c r="B510" s="25" t="s">
        <v>172</v>
      </c>
      <c r="C510" s="24" t="s">
        <v>529</v>
      </c>
      <c r="D510" s="24" t="s">
        <v>173</v>
      </c>
      <c r="E510" s="25" t="s">
        <v>157</v>
      </c>
      <c r="F510" s="24"/>
      <c r="G510" s="25" t="s">
        <v>243</v>
      </c>
      <c r="H510" s="26">
        <f>H511</f>
        <v>420000</v>
      </c>
      <c r="I510" s="26">
        <f>I511</f>
        <v>420000</v>
      </c>
      <c r="J510" s="26">
        <f>J511</f>
        <v>420000</v>
      </c>
      <c r="K510" s="22"/>
      <c r="L510" s="22"/>
      <c r="M510" s="8"/>
      <c r="N510" s="31"/>
      <c r="Q510" s="71">
        <f t="shared" si="251"/>
        <v>1260000</v>
      </c>
      <c r="R510" s="73">
        <f t="shared" si="252"/>
        <v>0</v>
      </c>
      <c r="S510" s="74"/>
      <c r="T510" s="74"/>
      <c r="U510" s="74"/>
    </row>
    <row r="511" spans="1:21" ht="45" outlineLevel="6">
      <c r="A511" s="72">
        <f t="shared" si="247"/>
        <v>497</v>
      </c>
      <c r="B511" s="25" t="s">
        <v>174</v>
      </c>
      <c r="C511" s="24" t="s">
        <v>529</v>
      </c>
      <c r="D511" s="24" t="s">
        <v>175</v>
      </c>
      <c r="E511" s="25" t="s">
        <v>157</v>
      </c>
      <c r="F511" s="24"/>
      <c r="G511" s="25" t="s">
        <v>243</v>
      </c>
      <c r="H511" s="26">
        <f>SUM(K511:N511)</f>
        <v>420000</v>
      </c>
      <c r="I511" s="30">
        <v>420000</v>
      </c>
      <c r="J511" s="30">
        <v>420000</v>
      </c>
      <c r="K511" s="22">
        <v>420000</v>
      </c>
      <c r="L511" s="22"/>
      <c r="M511" s="8"/>
      <c r="N511" s="31"/>
      <c r="Q511" s="71">
        <f t="shared" si="251"/>
        <v>1260000</v>
      </c>
      <c r="R511" s="73">
        <f t="shared" si="252"/>
        <v>0</v>
      </c>
      <c r="S511" s="74"/>
      <c r="T511" s="74"/>
      <c r="U511" s="74"/>
    </row>
    <row r="512" spans="1:21" ht="15" outlineLevel="6">
      <c r="A512" s="72">
        <f t="shared" si="247"/>
        <v>498</v>
      </c>
      <c r="B512" s="25" t="s">
        <v>5</v>
      </c>
      <c r="C512" s="24" t="s">
        <v>529</v>
      </c>
      <c r="D512" s="24" t="s">
        <v>175</v>
      </c>
      <c r="E512" s="25"/>
      <c r="F512" s="24" t="s">
        <v>6</v>
      </c>
      <c r="G512" s="25"/>
      <c r="H512" s="26">
        <f>H511</f>
        <v>420000</v>
      </c>
      <c r="I512" s="26">
        <f t="shared" ref="I512:J512" si="272">I511</f>
        <v>420000</v>
      </c>
      <c r="J512" s="26">
        <f t="shared" si="272"/>
        <v>420000</v>
      </c>
      <c r="K512" s="22"/>
      <c r="L512" s="22"/>
      <c r="M512" s="8"/>
      <c r="N512" s="31"/>
      <c r="Q512" s="71">
        <f t="shared" si="251"/>
        <v>1260000</v>
      </c>
      <c r="R512" s="73">
        <f t="shared" si="252"/>
        <v>0</v>
      </c>
      <c r="S512" s="74"/>
      <c r="T512" s="74"/>
      <c r="U512" s="74"/>
    </row>
    <row r="513" spans="1:21" ht="60" outlineLevel="6">
      <c r="A513" s="72">
        <f t="shared" si="247"/>
        <v>499</v>
      </c>
      <c r="B513" s="25" t="s">
        <v>11</v>
      </c>
      <c r="C513" s="24" t="s">
        <v>529</v>
      </c>
      <c r="D513" s="24" t="s">
        <v>175</v>
      </c>
      <c r="E513" s="25"/>
      <c r="F513" s="24" t="s">
        <v>12</v>
      </c>
      <c r="G513" s="25"/>
      <c r="H513" s="26">
        <f>H511</f>
        <v>420000</v>
      </c>
      <c r="I513" s="26">
        <f t="shared" ref="I513:J513" si="273">I511</f>
        <v>420000</v>
      </c>
      <c r="J513" s="26">
        <f t="shared" si="273"/>
        <v>420000</v>
      </c>
      <c r="K513" s="22"/>
      <c r="L513" s="22"/>
      <c r="M513" s="8"/>
      <c r="N513" s="31"/>
      <c r="Q513" s="71">
        <f t="shared" si="251"/>
        <v>1260000</v>
      </c>
      <c r="R513" s="73">
        <f t="shared" si="252"/>
        <v>0</v>
      </c>
      <c r="S513" s="74"/>
      <c r="T513" s="74"/>
      <c r="U513" s="74"/>
    </row>
    <row r="514" spans="1:21" ht="15" outlineLevel="7">
      <c r="A514" s="72">
        <f t="shared" si="247"/>
        <v>500</v>
      </c>
      <c r="B514" s="25" t="s">
        <v>180</v>
      </c>
      <c r="C514" s="24" t="s">
        <v>529</v>
      </c>
      <c r="D514" s="24" t="s">
        <v>181</v>
      </c>
      <c r="E514" s="25" t="s">
        <v>157</v>
      </c>
      <c r="F514" s="24"/>
      <c r="G514" s="25" t="s">
        <v>243</v>
      </c>
      <c r="H514" s="26">
        <f>H515</f>
        <v>14000</v>
      </c>
      <c r="I514" s="75">
        <f>I515</f>
        <v>14000</v>
      </c>
      <c r="J514" s="26">
        <f>J515</f>
        <v>14000</v>
      </c>
      <c r="K514" s="22"/>
      <c r="L514" s="22"/>
      <c r="M514" s="8"/>
      <c r="N514" s="31"/>
      <c r="Q514" s="71">
        <f t="shared" si="251"/>
        <v>42000</v>
      </c>
      <c r="R514" s="73">
        <f t="shared" si="252"/>
        <v>0</v>
      </c>
      <c r="S514" s="74"/>
      <c r="T514" s="74"/>
      <c r="U514" s="74"/>
    </row>
    <row r="515" spans="1:21" ht="15" outlineLevel="7">
      <c r="A515" s="72">
        <f t="shared" si="247"/>
        <v>501</v>
      </c>
      <c r="B515" s="25" t="s">
        <v>182</v>
      </c>
      <c r="C515" s="24" t="s">
        <v>529</v>
      </c>
      <c r="D515" s="24" t="s">
        <v>183</v>
      </c>
      <c r="E515" s="25" t="s">
        <v>157</v>
      </c>
      <c r="F515" s="24"/>
      <c r="G515" s="25" t="s">
        <v>243</v>
      </c>
      <c r="H515" s="26">
        <f>SUM(K515:N515)</f>
        <v>14000</v>
      </c>
      <c r="I515" s="30">
        <v>14000</v>
      </c>
      <c r="J515" s="30">
        <v>14000</v>
      </c>
      <c r="K515" s="22">
        <v>14000</v>
      </c>
      <c r="L515" s="22"/>
      <c r="M515" s="8"/>
      <c r="N515" s="31"/>
      <c r="Q515" s="71">
        <f t="shared" si="251"/>
        <v>42000</v>
      </c>
      <c r="R515" s="73">
        <f t="shared" si="252"/>
        <v>0</v>
      </c>
      <c r="S515" s="74"/>
      <c r="T515" s="74"/>
      <c r="U515" s="74"/>
    </row>
    <row r="516" spans="1:21" ht="15" outlineLevel="7">
      <c r="A516" s="72">
        <f t="shared" si="247"/>
        <v>502</v>
      </c>
      <c r="B516" s="25" t="s">
        <v>5</v>
      </c>
      <c r="C516" s="24" t="s">
        <v>529</v>
      </c>
      <c r="D516" s="24" t="s">
        <v>183</v>
      </c>
      <c r="E516" s="25"/>
      <c r="F516" s="24" t="s">
        <v>6</v>
      </c>
      <c r="G516" s="25"/>
      <c r="H516" s="26">
        <f>H515</f>
        <v>14000</v>
      </c>
      <c r="I516" s="26">
        <f t="shared" ref="I516:J516" si="274">I515</f>
        <v>14000</v>
      </c>
      <c r="J516" s="26">
        <f t="shared" si="274"/>
        <v>14000</v>
      </c>
      <c r="K516" s="22"/>
      <c r="L516" s="22"/>
      <c r="M516" s="8"/>
      <c r="N516" s="31"/>
      <c r="Q516" s="71">
        <f t="shared" si="251"/>
        <v>42000</v>
      </c>
      <c r="R516" s="73">
        <f t="shared" si="252"/>
        <v>0</v>
      </c>
      <c r="S516" s="74"/>
      <c r="T516" s="74"/>
      <c r="U516" s="74"/>
    </row>
    <row r="517" spans="1:21" ht="60" outlineLevel="7">
      <c r="A517" s="72">
        <f t="shared" si="247"/>
        <v>503</v>
      </c>
      <c r="B517" s="25" t="s">
        <v>11</v>
      </c>
      <c r="C517" s="24" t="s">
        <v>529</v>
      </c>
      <c r="D517" s="24" t="s">
        <v>183</v>
      </c>
      <c r="E517" s="25"/>
      <c r="F517" s="24" t="s">
        <v>12</v>
      </c>
      <c r="G517" s="25"/>
      <c r="H517" s="26">
        <f>H515</f>
        <v>14000</v>
      </c>
      <c r="I517" s="26">
        <f t="shared" ref="I517:J517" si="275">I515</f>
        <v>14000</v>
      </c>
      <c r="J517" s="26">
        <f t="shared" si="275"/>
        <v>14000</v>
      </c>
      <c r="K517" s="22"/>
      <c r="L517" s="22"/>
      <c r="M517" s="8"/>
      <c r="N517" s="31"/>
      <c r="Q517" s="71">
        <f t="shared" si="251"/>
        <v>42000</v>
      </c>
      <c r="R517" s="73">
        <f t="shared" si="252"/>
        <v>0</v>
      </c>
      <c r="S517" s="74"/>
      <c r="T517" s="74"/>
      <c r="U517" s="74"/>
    </row>
    <row r="518" spans="1:21" ht="30" outlineLevel="7">
      <c r="A518" s="72">
        <f t="shared" si="247"/>
        <v>504</v>
      </c>
      <c r="B518" s="25" t="s">
        <v>159</v>
      </c>
      <c r="C518" s="24" t="s">
        <v>160</v>
      </c>
      <c r="D518" s="24"/>
      <c r="E518" s="25" t="s">
        <v>157</v>
      </c>
      <c r="F518" s="24"/>
      <c r="G518" s="25" t="s">
        <v>158</v>
      </c>
      <c r="H518" s="26" t="e">
        <f>H519</f>
        <v>#REF!</v>
      </c>
      <c r="I518" s="26">
        <f t="shared" ref="I518:J518" si="276">I519</f>
        <v>18987000</v>
      </c>
      <c r="J518" s="26">
        <f t="shared" si="276"/>
        <v>18987000</v>
      </c>
      <c r="K518" s="22">
        <f>SUM(K519:K570)</f>
        <v>18488200</v>
      </c>
      <c r="L518" s="22">
        <f t="shared" ref="L518:U518" si="277">SUM(L519:L570)</f>
        <v>0</v>
      </c>
      <c r="M518" s="22">
        <f t="shared" si="277"/>
        <v>0</v>
      </c>
      <c r="N518" s="22">
        <f t="shared" si="277"/>
        <v>498800</v>
      </c>
      <c r="O518" s="22">
        <f t="shared" si="277"/>
        <v>498800</v>
      </c>
      <c r="P518" s="22">
        <f t="shared" si="277"/>
        <v>498800</v>
      </c>
      <c r="Q518" s="71" t="e">
        <f t="shared" si="251"/>
        <v>#REF!</v>
      </c>
      <c r="R518" s="22">
        <f t="shared" si="277"/>
        <v>0</v>
      </c>
      <c r="S518" s="22">
        <f t="shared" si="277"/>
        <v>0</v>
      </c>
      <c r="T518" s="22">
        <f t="shared" si="277"/>
        <v>0</v>
      </c>
      <c r="U518" s="22">
        <f t="shared" si="277"/>
        <v>0</v>
      </c>
    </row>
    <row r="519" spans="1:21" ht="30" outlineLevel="7">
      <c r="A519" s="72">
        <f t="shared" si="247"/>
        <v>505</v>
      </c>
      <c r="B519" s="25" t="s">
        <v>161</v>
      </c>
      <c r="C519" s="24" t="s">
        <v>162</v>
      </c>
      <c r="D519" s="24"/>
      <c r="E519" s="25" t="s">
        <v>157</v>
      </c>
      <c r="F519" s="24"/>
      <c r="G519" s="25" t="s">
        <v>158</v>
      </c>
      <c r="H519" s="26" t="e">
        <f>#REF!+H520+H529+H538+H543+H556+H561+H566</f>
        <v>#REF!</v>
      </c>
      <c r="I519" s="26">
        <f>I520+I529+I538+I543+I556+I561+I566</f>
        <v>18987000</v>
      </c>
      <c r="J519" s="26">
        <f>J520+J529+J538+J543+J556+J561+J566</f>
        <v>18987000</v>
      </c>
      <c r="K519" s="22"/>
      <c r="L519" s="22"/>
      <c r="M519" s="8"/>
      <c r="N519" s="28"/>
      <c r="Q519" s="71" t="e">
        <f t="shared" si="251"/>
        <v>#REF!</v>
      </c>
      <c r="R519" s="73">
        <f t="shared" si="252"/>
        <v>0</v>
      </c>
      <c r="S519" s="74"/>
      <c r="T519" s="74"/>
      <c r="U519" s="74"/>
    </row>
    <row r="520" spans="1:21" ht="135" outlineLevel="6">
      <c r="A520" s="72">
        <f t="shared" si="247"/>
        <v>506</v>
      </c>
      <c r="B520" s="33" t="s">
        <v>170</v>
      </c>
      <c r="C520" s="24" t="s">
        <v>171</v>
      </c>
      <c r="D520" s="24" t="s">
        <v>156</v>
      </c>
      <c r="E520" s="25" t="s">
        <v>157</v>
      </c>
      <c r="F520" s="24"/>
      <c r="G520" s="25" t="s">
        <v>169</v>
      </c>
      <c r="H520" s="26">
        <f>H522+H526</f>
        <v>31100</v>
      </c>
      <c r="I520" s="26">
        <f>I522+I526</f>
        <v>31100</v>
      </c>
      <c r="J520" s="26">
        <f>J522+J526</f>
        <v>31100</v>
      </c>
      <c r="K520" s="34"/>
      <c r="L520" s="34"/>
      <c r="M520" s="8"/>
      <c r="N520" s="28"/>
      <c r="Q520" s="71">
        <f t="shared" si="251"/>
        <v>93300</v>
      </c>
      <c r="R520" s="73">
        <f t="shared" si="252"/>
        <v>0</v>
      </c>
      <c r="S520" s="74"/>
      <c r="T520" s="74"/>
      <c r="U520" s="74"/>
    </row>
    <row r="521" spans="1:21" ht="90" outlineLevel="6">
      <c r="A521" s="72">
        <f t="shared" si="247"/>
        <v>507</v>
      </c>
      <c r="B521" s="33" t="s">
        <v>165</v>
      </c>
      <c r="C521" s="24" t="s">
        <v>171</v>
      </c>
      <c r="D521" s="24" t="s">
        <v>166</v>
      </c>
      <c r="E521" s="25" t="s">
        <v>157</v>
      </c>
      <c r="F521" s="24"/>
      <c r="G521" s="25" t="s">
        <v>169</v>
      </c>
      <c r="H521" s="26">
        <f>H522</f>
        <v>29364</v>
      </c>
      <c r="I521" s="26">
        <f>I522</f>
        <v>29364</v>
      </c>
      <c r="J521" s="26">
        <f>J522</f>
        <v>29364</v>
      </c>
      <c r="K521" s="34"/>
      <c r="L521" s="34"/>
      <c r="M521" s="8"/>
      <c r="N521" s="28"/>
      <c r="Q521" s="71">
        <f t="shared" si="251"/>
        <v>88092</v>
      </c>
      <c r="R521" s="73">
        <f t="shared" si="252"/>
        <v>0</v>
      </c>
      <c r="S521" s="74"/>
      <c r="T521" s="74"/>
      <c r="U521" s="74"/>
    </row>
    <row r="522" spans="1:21" ht="30" outlineLevel="7">
      <c r="A522" s="72">
        <f t="shared" si="247"/>
        <v>508</v>
      </c>
      <c r="B522" s="25" t="s">
        <v>167</v>
      </c>
      <c r="C522" s="24" t="s">
        <v>171</v>
      </c>
      <c r="D522" s="24" t="s">
        <v>168</v>
      </c>
      <c r="E522" s="25" t="s">
        <v>157</v>
      </c>
      <c r="F522" s="24"/>
      <c r="G522" s="25" t="s">
        <v>169</v>
      </c>
      <c r="H522" s="26">
        <f>SUM(K522:N522)</f>
        <v>29364</v>
      </c>
      <c r="I522" s="29">
        <v>29364</v>
      </c>
      <c r="J522" s="30">
        <v>29364</v>
      </c>
      <c r="K522" s="22"/>
      <c r="L522" s="22"/>
      <c r="M522" s="8"/>
      <c r="N522" s="31">
        <v>29364</v>
      </c>
      <c r="Q522" s="71">
        <f t="shared" si="251"/>
        <v>88092</v>
      </c>
      <c r="R522" s="73">
        <f t="shared" si="252"/>
        <v>0</v>
      </c>
      <c r="S522" s="74"/>
      <c r="T522" s="74"/>
      <c r="U522" s="74"/>
    </row>
    <row r="523" spans="1:21" ht="15" outlineLevel="7">
      <c r="A523" s="72">
        <f t="shared" si="247"/>
        <v>509</v>
      </c>
      <c r="B523" s="25" t="s">
        <v>5</v>
      </c>
      <c r="C523" s="24" t="s">
        <v>171</v>
      </c>
      <c r="D523" s="24" t="s">
        <v>168</v>
      </c>
      <c r="E523" s="25"/>
      <c r="F523" s="24" t="s">
        <v>6</v>
      </c>
      <c r="G523" s="25"/>
      <c r="H523" s="26">
        <f>H522</f>
        <v>29364</v>
      </c>
      <c r="I523" s="26">
        <f t="shared" ref="I523:J523" si="278">I522</f>
        <v>29364</v>
      </c>
      <c r="J523" s="26">
        <f t="shared" si="278"/>
        <v>29364</v>
      </c>
      <c r="K523" s="22"/>
      <c r="L523" s="22"/>
      <c r="M523" s="8"/>
      <c r="N523" s="31"/>
      <c r="Q523" s="71">
        <f t="shared" si="251"/>
        <v>88092</v>
      </c>
      <c r="R523" s="73">
        <f t="shared" si="252"/>
        <v>0</v>
      </c>
      <c r="S523" s="74"/>
      <c r="T523" s="74"/>
      <c r="U523" s="74"/>
    </row>
    <row r="524" spans="1:21" ht="75" outlineLevel="7">
      <c r="A524" s="72">
        <f t="shared" si="247"/>
        <v>510</v>
      </c>
      <c r="B524" s="25" t="s">
        <v>14</v>
      </c>
      <c r="C524" s="24" t="s">
        <v>171</v>
      </c>
      <c r="D524" s="24" t="s">
        <v>168</v>
      </c>
      <c r="E524" s="25"/>
      <c r="F524" s="24" t="s">
        <v>15</v>
      </c>
      <c r="G524" s="25"/>
      <c r="H524" s="26">
        <f>H522</f>
        <v>29364</v>
      </c>
      <c r="I524" s="26">
        <f t="shared" ref="I524:J524" si="279">I522</f>
        <v>29364</v>
      </c>
      <c r="J524" s="26">
        <f t="shared" si="279"/>
        <v>29364</v>
      </c>
      <c r="K524" s="22"/>
      <c r="L524" s="22"/>
      <c r="M524" s="8"/>
      <c r="N524" s="31"/>
      <c r="Q524" s="71">
        <f t="shared" si="251"/>
        <v>88092</v>
      </c>
      <c r="R524" s="73">
        <f t="shared" si="252"/>
        <v>0</v>
      </c>
      <c r="S524" s="74"/>
      <c r="T524" s="74"/>
      <c r="U524" s="74"/>
    </row>
    <row r="525" spans="1:21" ht="45" outlineLevel="4">
      <c r="A525" s="72">
        <f t="shared" si="247"/>
        <v>511</v>
      </c>
      <c r="B525" s="25" t="s">
        <v>172</v>
      </c>
      <c r="C525" s="24" t="s">
        <v>171</v>
      </c>
      <c r="D525" s="24" t="s">
        <v>173</v>
      </c>
      <c r="E525" s="25" t="s">
        <v>157</v>
      </c>
      <c r="F525" s="24"/>
      <c r="G525" s="25" t="s">
        <v>169</v>
      </c>
      <c r="H525" s="26">
        <f>H526</f>
        <v>1736</v>
      </c>
      <c r="I525" s="26">
        <f>I526</f>
        <v>1736</v>
      </c>
      <c r="J525" s="26">
        <f>J526</f>
        <v>1736</v>
      </c>
      <c r="K525" s="22"/>
      <c r="L525" s="22"/>
      <c r="M525" s="8"/>
      <c r="N525" s="31"/>
      <c r="Q525" s="71">
        <f t="shared" si="251"/>
        <v>5208</v>
      </c>
      <c r="R525" s="73">
        <f t="shared" si="252"/>
        <v>0</v>
      </c>
      <c r="S525" s="74"/>
      <c r="T525" s="74"/>
      <c r="U525" s="74"/>
    </row>
    <row r="526" spans="1:21" ht="45" outlineLevel="5">
      <c r="A526" s="72">
        <f t="shared" si="247"/>
        <v>512</v>
      </c>
      <c r="B526" s="25" t="s">
        <v>174</v>
      </c>
      <c r="C526" s="24" t="s">
        <v>171</v>
      </c>
      <c r="D526" s="24" t="s">
        <v>175</v>
      </c>
      <c r="E526" s="25" t="s">
        <v>157</v>
      </c>
      <c r="F526" s="24"/>
      <c r="G526" s="25" t="s">
        <v>169</v>
      </c>
      <c r="H526" s="26">
        <f>SUM(K526:N526)</f>
        <v>1736</v>
      </c>
      <c r="I526" s="30">
        <v>1736</v>
      </c>
      <c r="J526" s="30">
        <v>1736</v>
      </c>
      <c r="K526" s="22"/>
      <c r="L526" s="22"/>
      <c r="M526" s="8"/>
      <c r="N526" s="31">
        <v>1736</v>
      </c>
      <c r="O526" s="8">
        <v>31100</v>
      </c>
      <c r="P526" s="8">
        <v>31100</v>
      </c>
      <c r="Q526" s="71">
        <f t="shared" si="251"/>
        <v>5208</v>
      </c>
      <c r="R526" s="73">
        <f t="shared" si="252"/>
        <v>0</v>
      </c>
      <c r="S526" s="74"/>
      <c r="T526" s="74"/>
      <c r="U526" s="74"/>
    </row>
    <row r="527" spans="1:21" ht="15" outlineLevel="5">
      <c r="A527" s="72">
        <f t="shared" si="247"/>
        <v>513</v>
      </c>
      <c r="B527" s="25" t="s">
        <v>5</v>
      </c>
      <c r="C527" s="24" t="s">
        <v>171</v>
      </c>
      <c r="D527" s="24" t="s">
        <v>175</v>
      </c>
      <c r="E527" s="25"/>
      <c r="F527" s="24" t="s">
        <v>6</v>
      </c>
      <c r="G527" s="25"/>
      <c r="H527" s="26">
        <f>H526</f>
        <v>1736</v>
      </c>
      <c r="I527" s="26">
        <f t="shared" ref="I527:J527" si="280">I526</f>
        <v>1736</v>
      </c>
      <c r="J527" s="26">
        <f t="shared" si="280"/>
        <v>1736</v>
      </c>
      <c r="K527" s="22"/>
      <c r="L527" s="22"/>
      <c r="M527" s="8"/>
      <c r="N527" s="31"/>
      <c r="Q527" s="71">
        <f t="shared" si="251"/>
        <v>5208</v>
      </c>
      <c r="R527" s="73">
        <f t="shared" si="252"/>
        <v>0</v>
      </c>
      <c r="S527" s="74"/>
      <c r="T527" s="74"/>
      <c r="U527" s="74"/>
    </row>
    <row r="528" spans="1:21" ht="75" outlineLevel="5">
      <c r="A528" s="72">
        <f t="shared" si="247"/>
        <v>514</v>
      </c>
      <c r="B528" s="25" t="s">
        <v>14</v>
      </c>
      <c r="C528" s="24" t="s">
        <v>171</v>
      </c>
      <c r="D528" s="24" t="s">
        <v>175</v>
      </c>
      <c r="E528" s="25"/>
      <c r="F528" s="24" t="s">
        <v>15</v>
      </c>
      <c r="G528" s="25"/>
      <c r="H528" s="26">
        <f>H526</f>
        <v>1736</v>
      </c>
      <c r="I528" s="26">
        <f t="shared" ref="I528:J528" si="281">I526</f>
        <v>1736</v>
      </c>
      <c r="J528" s="26">
        <f t="shared" si="281"/>
        <v>1736</v>
      </c>
      <c r="K528" s="22"/>
      <c r="L528" s="22"/>
      <c r="M528" s="8"/>
      <c r="N528" s="31"/>
      <c r="Q528" s="71">
        <f t="shared" si="251"/>
        <v>5208</v>
      </c>
      <c r="R528" s="73">
        <f t="shared" si="252"/>
        <v>0</v>
      </c>
      <c r="S528" s="74"/>
      <c r="T528" s="74"/>
      <c r="U528" s="74"/>
    </row>
    <row r="529" spans="1:21" ht="105" outlineLevel="6">
      <c r="A529" s="72">
        <f t="shared" ref="A529:A589" si="282">A528+1</f>
        <v>515</v>
      </c>
      <c r="B529" s="35" t="s">
        <v>176</v>
      </c>
      <c r="C529" s="24" t="s">
        <v>177</v>
      </c>
      <c r="D529" s="24" t="s">
        <v>156</v>
      </c>
      <c r="E529" s="25" t="s">
        <v>157</v>
      </c>
      <c r="F529" s="24"/>
      <c r="G529" s="25" t="s">
        <v>169</v>
      </c>
      <c r="H529" s="26">
        <f>H531+H535</f>
        <v>467700</v>
      </c>
      <c r="I529" s="26">
        <f>I531+I535</f>
        <v>467700</v>
      </c>
      <c r="J529" s="26">
        <f>J531+J535</f>
        <v>467700</v>
      </c>
      <c r="K529" s="34"/>
      <c r="L529" s="34"/>
      <c r="M529" s="8"/>
      <c r="N529" s="28"/>
      <c r="Q529" s="71">
        <f t="shared" si="251"/>
        <v>1403100</v>
      </c>
      <c r="R529" s="73">
        <f t="shared" si="252"/>
        <v>0</v>
      </c>
      <c r="S529" s="74"/>
      <c r="T529" s="74"/>
      <c r="U529" s="74"/>
    </row>
    <row r="530" spans="1:21" ht="90" outlineLevel="6">
      <c r="A530" s="72">
        <f t="shared" si="282"/>
        <v>516</v>
      </c>
      <c r="B530" s="25" t="s">
        <v>165</v>
      </c>
      <c r="C530" s="24" t="s">
        <v>177</v>
      </c>
      <c r="D530" s="24" t="s">
        <v>166</v>
      </c>
      <c r="E530" s="25" t="s">
        <v>157</v>
      </c>
      <c r="F530" s="24"/>
      <c r="G530" s="25" t="s">
        <v>169</v>
      </c>
      <c r="H530" s="26">
        <f>H531</f>
        <v>416937</v>
      </c>
      <c r="I530" s="26">
        <f>I531</f>
        <v>416937</v>
      </c>
      <c r="J530" s="26">
        <f>J531</f>
        <v>416937</v>
      </c>
      <c r="K530" s="34"/>
      <c r="L530" s="34"/>
      <c r="M530" s="8"/>
      <c r="N530" s="28"/>
      <c r="Q530" s="71">
        <f t="shared" si="251"/>
        <v>1250811</v>
      </c>
      <c r="R530" s="73">
        <f t="shared" si="252"/>
        <v>0</v>
      </c>
      <c r="S530" s="74"/>
      <c r="T530" s="74"/>
      <c r="U530" s="74"/>
    </row>
    <row r="531" spans="1:21" ht="30" outlineLevel="7">
      <c r="A531" s="72">
        <f t="shared" si="282"/>
        <v>517</v>
      </c>
      <c r="B531" s="25" t="s">
        <v>167</v>
      </c>
      <c r="C531" s="24" t="s">
        <v>177</v>
      </c>
      <c r="D531" s="24" t="s">
        <v>168</v>
      </c>
      <c r="E531" s="25" t="s">
        <v>157</v>
      </c>
      <c r="F531" s="24"/>
      <c r="G531" s="25" t="s">
        <v>169</v>
      </c>
      <c r="H531" s="26">
        <f>SUM(K531:N531)</f>
        <v>416937</v>
      </c>
      <c r="I531" s="29">
        <v>416937</v>
      </c>
      <c r="J531" s="30">
        <v>416937</v>
      </c>
      <c r="K531" s="22"/>
      <c r="L531" s="22"/>
      <c r="M531" s="8"/>
      <c r="N531" s="31">
        <v>416937</v>
      </c>
      <c r="Q531" s="71">
        <f t="shared" si="251"/>
        <v>1250811</v>
      </c>
      <c r="R531" s="73">
        <f t="shared" si="252"/>
        <v>0</v>
      </c>
      <c r="S531" s="74"/>
      <c r="T531" s="74"/>
      <c r="U531" s="74"/>
    </row>
    <row r="532" spans="1:21" ht="15" outlineLevel="7">
      <c r="A532" s="72">
        <f t="shared" si="282"/>
        <v>518</v>
      </c>
      <c r="B532" s="25" t="s">
        <v>5</v>
      </c>
      <c r="C532" s="24" t="s">
        <v>177</v>
      </c>
      <c r="D532" s="24" t="s">
        <v>168</v>
      </c>
      <c r="E532" s="25"/>
      <c r="F532" s="24" t="s">
        <v>6</v>
      </c>
      <c r="G532" s="25"/>
      <c r="H532" s="26">
        <f>H531</f>
        <v>416937</v>
      </c>
      <c r="I532" s="26">
        <f t="shared" ref="I532:J532" si="283">I531</f>
        <v>416937</v>
      </c>
      <c r="J532" s="26">
        <f t="shared" si="283"/>
        <v>416937</v>
      </c>
      <c r="K532" s="22"/>
      <c r="L532" s="22"/>
      <c r="M532" s="8"/>
      <c r="N532" s="31"/>
      <c r="Q532" s="71">
        <f t="shared" si="251"/>
        <v>1250811</v>
      </c>
      <c r="R532" s="73">
        <f t="shared" si="252"/>
        <v>0</v>
      </c>
      <c r="S532" s="74"/>
      <c r="T532" s="74"/>
      <c r="U532" s="74"/>
    </row>
    <row r="533" spans="1:21" ht="75" outlineLevel="7">
      <c r="A533" s="72">
        <f t="shared" si="282"/>
        <v>519</v>
      </c>
      <c r="B533" s="25" t="s">
        <v>14</v>
      </c>
      <c r="C533" s="24" t="s">
        <v>177</v>
      </c>
      <c r="D533" s="24" t="s">
        <v>168</v>
      </c>
      <c r="E533" s="25"/>
      <c r="F533" s="24" t="s">
        <v>15</v>
      </c>
      <c r="G533" s="25"/>
      <c r="H533" s="26">
        <f>H531</f>
        <v>416937</v>
      </c>
      <c r="I533" s="26">
        <f t="shared" ref="I533:J533" si="284">I531</f>
        <v>416937</v>
      </c>
      <c r="J533" s="26">
        <f t="shared" si="284"/>
        <v>416937</v>
      </c>
      <c r="K533" s="22"/>
      <c r="L533" s="22"/>
      <c r="M533" s="8"/>
      <c r="N533" s="31"/>
      <c r="Q533" s="71">
        <f t="shared" ref="Q533:Q589" si="285">H533+I533+J533</f>
        <v>1250811</v>
      </c>
      <c r="R533" s="73">
        <f t="shared" ref="R533:R588" si="286">SUM(S533:U533)</f>
        <v>0</v>
      </c>
      <c r="S533" s="74"/>
      <c r="T533" s="74"/>
      <c r="U533" s="74"/>
    </row>
    <row r="534" spans="1:21" ht="45" outlineLevel="4">
      <c r="A534" s="72">
        <f t="shared" si="282"/>
        <v>520</v>
      </c>
      <c r="B534" s="25" t="s">
        <v>172</v>
      </c>
      <c r="C534" s="24" t="s">
        <v>177</v>
      </c>
      <c r="D534" s="24" t="s">
        <v>173</v>
      </c>
      <c r="E534" s="25" t="s">
        <v>157</v>
      </c>
      <c r="F534" s="24"/>
      <c r="G534" s="25" t="s">
        <v>169</v>
      </c>
      <c r="H534" s="26">
        <f>H535</f>
        <v>50763</v>
      </c>
      <c r="I534" s="26">
        <f>I535</f>
        <v>50763</v>
      </c>
      <c r="J534" s="26">
        <f>J535</f>
        <v>50763</v>
      </c>
      <c r="K534" s="22"/>
      <c r="L534" s="22"/>
      <c r="M534" s="8"/>
      <c r="N534" s="31"/>
      <c r="Q534" s="71">
        <f t="shared" si="285"/>
        <v>152289</v>
      </c>
      <c r="R534" s="73">
        <f t="shared" si="286"/>
        <v>0</v>
      </c>
      <c r="S534" s="74"/>
      <c r="T534" s="74"/>
      <c r="U534" s="74"/>
    </row>
    <row r="535" spans="1:21" ht="45" outlineLevel="5">
      <c r="A535" s="72">
        <f t="shared" si="282"/>
        <v>521</v>
      </c>
      <c r="B535" s="25" t="s">
        <v>174</v>
      </c>
      <c r="C535" s="24" t="s">
        <v>177</v>
      </c>
      <c r="D535" s="24" t="s">
        <v>175</v>
      </c>
      <c r="E535" s="25" t="s">
        <v>157</v>
      </c>
      <c r="F535" s="24"/>
      <c r="G535" s="25" t="s">
        <v>169</v>
      </c>
      <c r="H535" s="26">
        <f>SUM(K535:N535)</f>
        <v>50763</v>
      </c>
      <c r="I535" s="30">
        <v>50763</v>
      </c>
      <c r="J535" s="30">
        <v>50763</v>
      </c>
      <c r="K535" s="22"/>
      <c r="L535" s="22"/>
      <c r="M535" s="8"/>
      <c r="N535" s="31">
        <v>50763</v>
      </c>
      <c r="O535" s="8">
        <v>467700</v>
      </c>
      <c r="P535" s="8">
        <v>467700</v>
      </c>
      <c r="Q535" s="71">
        <f t="shared" si="285"/>
        <v>152289</v>
      </c>
      <c r="R535" s="73">
        <f t="shared" si="286"/>
        <v>0</v>
      </c>
      <c r="S535" s="74"/>
      <c r="T535" s="74"/>
      <c r="U535" s="74"/>
    </row>
    <row r="536" spans="1:21" ht="15" outlineLevel="5">
      <c r="A536" s="72">
        <f t="shared" si="282"/>
        <v>522</v>
      </c>
      <c r="B536" s="25" t="s">
        <v>5</v>
      </c>
      <c r="C536" s="24" t="s">
        <v>177</v>
      </c>
      <c r="D536" s="24" t="s">
        <v>175</v>
      </c>
      <c r="E536" s="25"/>
      <c r="F536" s="24" t="s">
        <v>6</v>
      </c>
      <c r="G536" s="25"/>
      <c r="H536" s="26">
        <f>H535</f>
        <v>50763</v>
      </c>
      <c r="I536" s="26">
        <f t="shared" ref="I536:J536" si="287">I535</f>
        <v>50763</v>
      </c>
      <c r="J536" s="26">
        <f t="shared" si="287"/>
        <v>50763</v>
      </c>
      <c r="K536" s="22"/>
      <c r="L536" s="22"/>
      <c r="M536" s="8"/>
      <c r="N536" s="31"/>
      <c r="Q536" s="71">
        <f t="shared" si="285"/>
        <v>152289</v>
      </c>
      <c r="R536" s="73">
        <f t="shared" si="286"/>
        <v>0</v>
      </c>
      <c r="S536" s="74"/>
      <c r="T536" s="74"/>
      <c r="U536" s="74"/>
    </row>
    <row r="537" spans="1:21" ht="75" outlineLevel="5">
      <c r="A537" s="72">
        <f t="shared" si="282"/>
        <v>523</v>
      </c>
      <c r="B537" s="25" t="s">
        <v>14</v>
      </c>
      <c r="C537" s="24" t="s">
        <v>177</v>
      </c>
      <c r="D537" s="24" t="s">
        <v>175</v>
      </c>
      <c r="E537" s="25"/>
      <c r="F537" s="24" t="s">
        <v>15</v>
      </c>
      <c r="G537" s="25"/>
      <c r="H537" s="26">
        <f>H535</f>
        <v>50763</v>
      </c>
      <c r="I537" s="26">
        <f t="shared" ref="I537:J537" si="288">I535</f>
        <v>50763</v>
      </c>
      <c r="J537" s="26">
        <f t="shared" si="288"/>
        <v>50763</v>
      </c>
      <c r="K537" s="22"/>
      <c r="L537" s="22"/>
      <c r="M537" s="8"/>
      <c r="N537" s="31"/>
      <c r="Q537" s="71">
        <f t="shared" si="285"/>
        <v>152289</v>
      </c>
      <c r="R537" s="73">
        <f t="shared" si="286"/>
        <v>0</v>
      </c>
      <c r="S537" s="74"/>
      <c r="T537" s="74"/>
      <c r="U537" s="74"/>
    </row>
    <row r="538" spans="1:21" ht="45" outlineLevel="6">
      <c r="A538" s="72">
        <f t="shared" si="282"/>
        <v>524</v>
      </c>
      <c r="B538" s="25" t="s">
        <v>163</v>
      </c>
      <c r="C538" s="24" t="s">
        <v>164</v>
      </c>
      <c r="D538" s="24"/>
      <c r="E538" s="25" t="s">
        <v>157</v>
      </c>
      <c r="F538" s="24"/>
      <c r="G538" s="25" t="s">
        <v>158</v>
      </c>
      <c r="H538" s="26">
        <f>H540</f>
        <v>982800</v>
      </c>
      <c r="I538" s="27">
        <f>I540</f>
        <v>982800</v>
      </c>
      <c r="J538" s="27">
        <f>J540</f>
        <v>982800</v>
      </c>
      <c r="K538" s="22"/>
      <c r="L538" s="22"/>
      <c r="M538" s="8"/>
      <c r="N538" s="28"/>
      <c r="Q538" s="71">
        <f t="shared" si="285"/>
        <v>2948400</v>
      </c>
      <c r="R538" s="73">
        <f t="shared" si="286"/>
        <v>0</v>
      </c>
      <c r="S538" s="74"/>
      <c r="T538" s="74"/>
      <c r="U538" s="74"/>
    </row>
    <row r="539" spans="1:21" ht="90" outlineLevel="6">
      <c r="A539" s="72">
        <f t="shared" si="282"/>
        <v>525</v>
      </c>
      <c r="B539" s="25" t="s">
        <v>165</v>
      </c>
      <c r="C539" s="24" t="s">
        <v>164</v>
      </c>
      <c r="D539" s="24" t="s">
        <v>166</v>
      </c>
      <c r="E539" s="25" t="s">
        <v>157</v>
      </c>
      <c r="F539" s="24"/>
      <c r="G539" s="25" t="s">
        <v>158</v>
      </c>
      <c r="H539" s="26">
        <f>H540</f>
        <v>982800</v>
      </c>
      <c r="I539" s="26">
        <f>I540</f>
        <v>982800</v>
      </c>
      <c r="J539" s="26">
        <f>J540</f>
        <v>982800</v>
      </c>
      <c r="K539" s="22"/>
      <c r="L539" s="22"/>
      <c r="M539" s="8"/>
      <c r="N539" s="28"/>
      <c r="Q539" s="71">
        <f t="shared" si="285"/>
        <v>2948400</v>
      </c>
      <c r="R539" s="73">
        <f t="shared" si="286"/>
        <v>0</v>
      </c>
      <c r="S539" s="74"/>
      <c r="T539" s="74"/>
      <c r="U539" s="74"/>
    </row>
    <row r="540" spans="1:21" ht="30" outlineLevel="7">
      <c r="A540" s="72">
        <f t="shared" si="282"/>
        <v>526</v>
      </c>
      <c r="B540" s="25" t="s">
        <v>167</v>
      </c>
      <c r="C540" s="24" t="s">
        <v>164</v>
      </c>
      <c r="D540" s="24" t="s">
        <v>168</v>
      </c>
      <c r="E540" s="25" t="s">
        <v>157</v>
      </c>
      <c r="F540" s="24"/>
      <c r="G540" s="25" t="s">
        <v>158</v>
      </c>
      <c r="H540" s="26">
        <f>SUM(K540:N540)</f>
        <v>982800</v>
      </c>
      <c r="I540" s="29">
        <v>982800</v>
      </c>
      <c r="J540" s="30">
        <v>982800</v>
      </c>
      <c r="K540" s="22">
        <v>982800</v>
      </c>
      <c r="L540" s="22"/>
      <c r="M540" s="8"/>
      <c r="N540" s="31"/>
      <c r="Q540" s="71">
        <f t="shared" si="285"/>
        <v>2948400</v>
      </c>
      <c r="R540" s="73">
        <f t="shared" si="286"/>
        <v>0</v>
      </c>
      <c r="S540" s="74"/>
      <c r="T540" s="74"/>
      <c r="U540" s="74"/>
    </row>
    <row r="541" spans="1:21" ht="15" outlineLevel="7">
      <c r="A541" s="72">
        <f t="shared" si="282"/>
        <v>527</v>
      </c>
      <c r="B541" s="25" t="s">
        <v>5</v>
      </c>
      <c r="C541" s="24" t="s">
        <v>164</v>
      </c>
      <c r="D541" s="24" t="s">
        <v>168</v>
      </c>
      <c r="E541" s="25"/>
      <c r="F541" s="24" t="s">
        <v>6</v>
      </c>
      <c r="G541" s="25"/>
      <c r="H541" s="26">
        <f>H540</f>
        <v>982800</v>
      </c>
      <c r="I541" s="26">
        <f t="shared" ref="I541:J541" si="289">I540</f>
        <v>982800</v>
      </c>
      <c r="J541" s="26">
        <f t="shared" si="289"/>
        <v>982800</v>
      </c>
      <c r="K541" s="22"/>
      <c r="L541" s="22"/>
      <c r="M541" s="8"/>
      <c r="N541" s="31"/>
      <c r="Q541" s="71">
        <f t="shared" si="285"/>
        <v>2948400</v>
      </c>
      <c r="R541" s="73">
        <f t="shared" si="286"/>
        <v>0</v>
      </c>
      <c r="S541" s="74"/>
      <c r="T541" s="74"/>
      <c r="U541" s="74"/>
    </row>
    <row r="542" spans="1:21" ht="45" outlineLevel="7">
      <c r="A542" s="72">
        <f t="shared" si="282"/>
        <v>528</v>
      </c>
      <c r="B542" s="25" t="s">
        <v>8</v>
      </c>
      <c r="C542" s="24" t="s">
        <v>164</v>
      </c>
      <c r="D542" s="24" t="s">
        <v>168</v>
      </c>
      <c r="E542" s="25"/>
      <c r="F542" s="24" t="s">
        <v>9</v>
      </c>
      <c r="G542" s="25"/>
      <c r="H542" s="26">
        <f>H540</f>
        <v>982800</v>
      </c>
      <c r="I542" s="26">
        <f t="shared" ref="I542:J542" si="290">I540</f>
        <v>982800</v>
      </c>
      <c r="J542" s="26">
        <f t="shared" si="290"/>
        <v>982800</v>
      </c>
      <c r="K542" s="22"/>
      <c r="L542" s="22"/>
      <c r="M542" s="8"/>
      <c r="N542" s="31"/>
      <c r="Q542" s="71">
        <f t="shared" si="285"/>
        <v>2948400</v>
      </c>
      <c r="R542" s="73">
        <f t="shared" si="286"/>
        <v>0</v>
      </c>
      <c r="S542" s="74"/>
      <c r="T542" s="74"/>
      <c r="U542" s="74"/>
    </row>
    <row r="543" spans="1:21" ht="60" outlineLevel="4">
      <c r="A543" s="72">
        <f t="shared" si="282"/>
        <v>529</v>
      </c>
      <c r="B543" s="25" t="s">
        <v>178</v>
      </c>
      <c r="C543" s="24" t="s">
        <v>179</v>
      </c>
      <c r="D543" s="24" t="s">
        <v>156</v>
      </c>
      <c r="E543" s="25" t="s">
        <v>157</v>
      </c>
      <c r="F543" s="24"/>
      <c r="G543" s="25" t="s">
        <v>169</v>
      </c>
      <c r="H543" s="26">
        <f>H545+H549+H553</f>
        <v>14128400</v>
      </c>
      <c r="I543" s="26">
        <f>I545+I549+I553</f>
        <v>14128400</v>
      </c>
      <c r="J543" s="26">
        <f>J545+J549+J553</f>
        <v>14128400</v>
      </c>
      <c r="K543" s="34"/>
      <c r="L543" s="34"/>
      <c r="M543" s="8"/>
      <c r="N543" s="28"/>
      <c r="Q543" s="71">
        <f t="shared" si="285"/>
        <v>42385200</v>
      </c>
      <c r="R543" s="73">
        <f t="shared" si="286"/>
        <v>0</v>
      </c>
      <c r="S543" s="74"/>
      <c r="T543" s="74"/>
      <c r="U543" s="74"/>
    </row>
    <row r="544" spans="1:21" ht="90" outlineLevel="5">
      <c r="A544" s="72">
        <f t="shared" si="282"/>
        <v>530</v>
      </c>
      <c r="B544" s="25" t="s">
        <v>165</v>
      </c>
      <c r="C544" s="24" t="s">
        <v>179</v>
      </c>
      <c r="D544" s="24" t="s">
        <v>166</v>
      </c>
      <c r="E544" s="25" t="s">
        <v>157</v>
      </c>
      <c r="F544" s="24"/>
      <c r="G544" s="25" t="s">
        <v>169</v>
      </c>
      <c r="H544" s="26">
        <f>H545</f>
        <v>10951400</v>
      </c>
      <c r="I544" s="26">
        <f>I545</f>
        <v>10951400</v>
      </c>
      <c r="J544" s="26">
        <f>J545</f>
        <v>10951400</v>
      </c>
      <c r="K544" s="34"/>
      <c r="L544" s="34"/>
      <c r="M544" s="8"/>
      <c r="N544" s="28"/>
      <c r="Q544" s="71">
        <f t="shared" si="285"/>
        <v>32854200</v>
      </c>
      <c r="R544" s="73">
        <f t="shared" si="286"/>
        <v>0</v>
      </c>
      <c r="S544" s="74"/>
      <c r="T544" s="74"/>
      <c r="U544" s="74"/>
    </row>
    <row r="545" spans="1:21" ht="30" outlineLevel="6">
      <c r="A545" s="72">
        <f t="shared" si="282"/>
        <v>531</v>
      </c>
      <c r="B545" s="25" t="s">
        <v>167</v>
      </c>
      <c r="C545" s="24" t="s">
        <v>179</v>
      </c>
      <c r="D545" s="24" t="s">
        <v>168</v>
      </c>
      <c r="E545" s="25" t="s">
        <v>157</v>
      </c>
      <c r="F545" s="24"/>
      <c r="G545" s="25" t="s">
        <v>169</v>
      </c>
      <c r="H545" s="26">
        <f>SUM(K545:N545)</f>
        <v>10951400</v>
      </c>
      <c r="I545" s="30">
        <v>10951400</v>
      </c>
      <c r="J545" s="30">
        <v>10951400</v>
      </c>
      <c r="K545" s="22">
        <v>10951400</v>
      </c>
      <c r="L545" s="22"/>
      <c r="M545" s="8"/>
      <c r="N545" s="31"/>
      <c r="Q545" s="71">
        <f t="shared" si="285"/>
        <v>32854200</v>
      </c>
      <c r="R545" s="73">
        <f t="shared" si="286"/>
        <v>0</v>
      </c>
      <c r="S545" s="74"/>
      <c r="T545" s="74"/>
      <c r="U545" s="74"/>
    </row>
    <row r="546" spans="1:21" ht="15" outlineLevel="6">
      <c r="A546" s="72">
        <f t="shared" si="282"/>
        <v>532</v>
      </c>
      <c r="B546" s="25" t="s">
        <v>5</v>
      </c>
      <c r="C546" s="24" t="s">
        <v>179</v>
      </c>
      <c r="D546" s="24" t="s">
        <v>168</v>
      </c>
      <c r="E546" s="25"/>
      <c r="F546" s="24" t="s">
        <v>6</v>
      </c>
      <c r="G546" s="25"/>
      <c r="H546" s="26">
        <f>H545</f>
        <v>10951400</v>
      </c>
      <c r="I546" s="26">
        <f t="shared" ref="I546:J546" si="291">I545</f>
        <v>10951400</v>
      </c>
      <c r="J546" s="26">
        <f t="shared" si="291"/>
        <v>10951400</v>
      </c>
      <c r="K546" s="22"/>
      <c r="L546" s="22"/>
      <c r="M546" s="8"/>
      <c r="N546" s="31"/>
      <c r="Q546" s="71">
        <f t="shared" si="285"/>
        <v>32854200</v>
      </c>
      <c r="R546" s="73">
        <f t="shared" si="286"/>
        <v>0</v>
      </c>
      <c r="S546" s="74"/>
      <c r="T546" s="74"/>
      <c r="U546" s="74"/>
    </row>
    <row r="547" spans="1:21" ht="75" outlineLevel="6">
      <c r="A547" s="72">
        <f t="shared" si="282"/>
        <v>533</v>
      </c>
      <c r="B547" s="25" t="s">
        <v>14</v>
      </c>
      <c r="C547" s="24" t="s">
        <v>179</v>
      </c>
      <c r="D547" s="24" t="s">
        <v>168</v>
      </c>
      <c r="E547" s="25"/>
      <c r="F547" s="24" t="s">
        <v>15</v>
      </c>
      <c r="G547" s="25"/>
      <c r="H547" s="26">
        <f>H545</f>
        <v>10951400</v>
      </c>
      <c r="I547" s="26">
        <f t="shared" ref="I547:J547" si="292">I545</f>
        <v>10951400</v>
      </c>
      <c r="J547" s="26">
        <f t="shared" si="292"/>
        <v>10951400</v>
      </c>
      <c r="K547" s="22"/>
      <c r="L547" s="22"/>
      <c r="M547" s="8"/>
      <c r="N547" s="31"/>
      <c r="Q547" s="71">
        <f t="shared" si="285"/>
        <v>32854200</v>
      </c>
      <c r="R547" s="73">
        <f t="shared" si="286"/>
        <v>0</v>
      </c>
      <c r="S547" s="74"/>
      <c r="T547" s="74"/>
      <c r="U547" s="74"/>
    </row>
    <row r="548" spans="1:21" ht="45" outlineLevel="6">
      <c r="A548" s="72">
        <f t="shared" si="282"/>
        <v>534</v>
      </c>
      <c r="B548" s="25" t="s">
        <v>172</v>
      </c>
      <c r="C548" s="24" t="s">
        <v>179</v>
      </c>
      <c r="D548" s="24" t="s">
        <v>173</v>
      </c>
      <c r="E548" s="25" t="s">
        <v>157</v>
      </c>
      <c r="F548" s="24"/>
      <c r="G548" s="25" t="s">
        <v>169</v>
      </c>
      <c r="H548" s="26">
        <f>H549</f>
        <v>3145000</v>
      </c>
      <c r="I548" s="26">
        <f>I549</f>
        <v>3145000</v>
      </c>
      <c r="J548" s="26">
        <f>J549</f>
        <v>3145000</v>
      </c>
      <c r="K548" s="22"/>
      <c r="L548" s="22"/>
      <c r="M548" s="8"/>
      <c r="N548" s="31"/>
      <c r="Q548" s="71">
        <f t="shared" si="285"/>
        <v>9435000</v>
      </c>
      <c r="R548" s="73">
        <f t="shared" si="286"/>
        <v>0</v>
      </c>
      <c r="S548" s="74"/>
      <c r="T548" s="74"/>
      <c r="U548" s="74"/>
    </row>
    <row r="549" spans="1:21" ht="45" outlineLevel="7">
      <c r="A549" s="72">
        <f t="shared" si="282"/>
        <v>535</v>
      </c>
      <c r="B549" s="25" t="s">
        <v>174</v>
      </c>
      <c r="C549" s="24" t="s">
        <v>179</v>
      </c>
      <c r="D549" s="24" t="s">
        <v>175</v>
      </c>
      <c r="E549" s="25" t="s">
        <v>157</v>
      </c>
      <c r="F549" s="24"/>
      <c r="G549" s="25" t="s">
        <v>169</v>
      </c>
      <c r="H549" s="26">
        <f>SUM(K549:N549)</f>
        <v>3145000</v>
      </c>
      <c r="I549" s="29">
        <v>3145000</v>
      </c>
      <c r="J549" s="30">
        <v>3145000</v>
      </c>
      <c r="K549" s="22">
        <v>3145000</v>
      </c>
      <c r="L549" s="22"/>
      <c r="M549" s="8"/>
      <c r="N549" s="31"/>
      <c r="Q549" s="71">
        <f t="shared" si="285"/>
        <v>9435000</v>
      </c>
      <c r="R549" s="73">
        <f t="shared" si="286"/>
        <v>0</v>
      </c>
      <c r="S549" s="74"/>
      <c r="T549" s="74"/>
      <c r="U549" s="74"/>
    </row>
    <row r="550" spans="1:21" ht="15" outlineLevel="7">
      <c r="A550" s="72">
        <f t="shared" si="282"/>
        <v>536</v>
      </c>
      <c r="B550" s="25" t="s">
        <v>5</v>
      </c>
      <c r="C550" s="24" t="s">
        <v>179</v>
      </c>
      <c r="D550" s="24" t="s">
        <v>175</v>
      </c>
      <c r="E550" s="25"/>
      <c r="F550" s="24" t="s">
        <v>6</v>
      </c>
      <c r="G550" s="25"/>
      <c r="H550" s="26">
        <f>H549</f>
        <v>3145000</v>
      </c>
      <c r="I550" s="26">
        <f t="shared" ref="I550:J550" si="293">I549</f>
        <v>3145000</v>
      </c>
      <c r="J550" s="26">
        <f t="shared" si="293"/>
        <v>3145000</v>
      </c>
      <c r="K550" s="22"/>
      <c r="L550" s="22"/>
      <c r="M550" s="8"/>
      <c r="N550" s="31"/>
      <c r="Q550" s="71">
        <f t="shared" si="285"/>
        <v>9435000</v>
      </c>
      <c r="R550" s="73">
        <f t="shared" si="286"/>
        <v>0</v>
      </c>
      <c r="S550" s="74"/>
      <c r="T550" s="74"/>
      <c r="U550" s="74"/>
    </row>
    <row r="551" spans="1:21" ht="75" outlineLevel="7">
      <c r="A551" s="72">
        <f t="shared" si="282"/>
        <v>537</v>
      </c>
      <c r="B551" s="25" t="s">
        <v>14</v>
      </c>
      <c r="C551" s="24" t="s">
        <v>179</v>
      </c>
      <c r="D551" s="24" t="s">
        <v>175</v>
      </c>
      <c r="E551" s="25"/>
      <c r="F551" s="24" t="s">
        <v>15</v>
      </c>
      <c r="G551" s="25"/>
      <c r="H551" s="26">
        <f>H549</f>
        <v>3145000</v>
      </c>
      <c r="I551" s="26">
        <f t="shared" ref="I551:J551" si="294">I549</f>
        <v>3145000</v>
      </c>
      <c r="J551" s="26">
        <f t="shared" si="294"/>
        <v>3145000</v>
      </c>
      <c r="K551" s="22"/>
      <c r="L551" s="22"/>
      <c r="M551" s="8"/>
      <c r="N551" s="31"/>
      <c r="Q551" s="71">
        <f t="shared" si="285"/>
        <v>9435000</v>
      </c>
      <c r="R551" s="73">
        <f t="shared" si="286"/>
        <v>0</v>
      </c>
      <c r="S551" s="74"/>
      <c r="T551" s="74"/>
      <c r="U551" s="74"/>
    </row>
    <row r="552" spans="1:21" ht="15" outlineLevel="6">
      <c r="A552" s="72">
        <f t="shared" si="282"/>
        <v>538</v>
      </c>
      <c r="B552" s="25" t="s">
        <v>180</v>
      </c>
      <c r="C552" s="24" t="s">
        <v>179</v>
      </c>
      <c r="D552" s="24" t="s">
        <v>181</v>
      </c>
      <c r="E552" s="25" t="s">
        <v>157</v>
      </c>
      <c r="F552" s="24"/>
      <c r="G552" s="25" t="s">
        <v>169</v>
      </c>
      <c r="H552" s="26">
        <f>H553</f>
        <v>32000</v>
      </c>
      <c r="I552" s="26">
        <f>I553</f>
        <v>32000</v>
      </c>
      <c r="J552" s="26">
        <f>J553</f>
        <v>32000</v>
      </c>
      <c r="K552" s="22"/>
      <c r="L552" s="22"/>
      <c r="M552" s="8"/>
      <c r="N552" s="31"/>
      <c r="Q552" s="71">
        <f t="shared" si="285"/>
        <v>96000</v>
      </c>
      <c r="R552" s="73">
        <f t="shared" si="286"/>
        <v>0</v>
      </c>
      <c r="S552" s="74"/>
      <c r="T552" s="74"/>
      <c r="U552" s="74"/>
    </row>
    <row r="553" spans="1:21" ht="15" outlineLevel="6">
      <c r="A553" s="72">
        <f t="shared" si="282"/>
        <v>539</v>
      </c>
      <c r="B553" s="25" t="s">
        <v>182</v>
      </c>
      <c r="C553" s="24" t="s">
        <v>179</v>
      </c>
      <c r="D553" s="24" t="s">
        <v>183</v>
      </c>
      <c r="E553" s="25" t="s">
        <v>157</v>
      </c>
      <c r="F553" s="24"/>
      <c r="G553" s="25" t="s">
        <v>169</v>
      </c>
      <c r="H553" s="26">
        <f>SUM(K553:N553)</f>
        <v>32000</v>
      </c>
      <c r="I553" s="30">
        <v>32000</v>
      </c>
      <c r="J553" s="30">
        <v>32000</v>
      </c>
      <c r="K553" s="22">
        <v>32000</v>
      </c>
      <c r="L553" s="22"/>
      <c r="M553" s="8"/>
      <c r="N553" s="31"/>
      <c r="Q553" s="71">
        <f t="shared" si="285"/>
        <v>96000</v>
      </c>
      <c r="R553" s="73">
        <f t="shared" si="286"/>
        <v>0</v>
      </c>
      <c r="S553" s="74"/>
      <c r="T553" s="74"/>
      <c r="U553" s="74"/>
    </row>
    <row r="554" spans="1:21" ht="15" outlineLevel="6">
      <c r="A554" s="72">
        <f t="shared" si="282"/>
        <v>540</v>
      </c>
      <c r="B554" s="25" t="s">
        <v>5</v>
      </c>
      <c r="C554" s="24" t="s">
        <v>179</v>
      </c>
      <c r="D554" s="24" t="s">
        <v>183</v>
      </c>
      <c r="E554" s="25"/>
      <c r="F554" s="24" t="s">
        <v>6</v>
      </c>
      <c r="G554" s="25"/>
      <c r="H554" s="26">
        <f>H553</f>
        <v>32000</v>
      </c>
      <c r="I554" s="26">
        <f t="shared" ref="I554:J554" si="295">I553</f>
        <v>32000</v>
      </c>
      <c r="J554" s="26">
        <f t="shared" si="295"/>
        <v>32000</v>
      </c>
      <c r="K554" s="22"/>
      <c r="L554" s="22"/>
      <c r="M554" s="8"/>
      <c r="N554" s="31"/>
      <c r="Q554" s="71">
        <f t="shared" si="285"/>
        <v>96000</v>
      </c>
      <c r="R554" s="73">
        <f t="shared" si="286"/>
        <v>0</v>
      </c>
      <c r="S554" s="74"/>
      <c r="T554" s="74"/>
      <c r="U554" s="74"/>
    </row>
    <row r="555" spans="1:21" ht="75" outlineLevel="6">
      <c r="A555" s="72">
        <f t="shared" si="282"/>
        <v>541</v>
      </c>
      <c r="B555" s="25" t="s">
        <v>14</v>
      </c>
      <c r="C555" s="24" t="s">
        <v>179</v>
      </c>
      <c r="D555" s="24" t="s">
        <v>183</v>
      </c>
      <c r="E555" s="25"/>
      <c r="F555" s="24" t="s">
        <v>15</v>
      </c>
      <c r="G555" s="25"/>
      <c r="H555" s="26">
        <f>H553</f>
        <v>32000</v>
      </c>
      <c r="I555" s="26">
        <f t="shared" ref="I555:J555" si="296">I553</f>
        <v>32000</v>
      </c>
      <c r="J555" s="26">
        <f t="shared" si="296"/>
        <v>32000</v>
      </c>
      <c r="K555" s="22"/>
      <c r="L555" s="22"/>
      <c r="M555" s="8"/>
      <c r="N555" s="31"/>
      <c r="Q555" s="71">
        <f t="shared" si="285"/>
        <v>96000</v>
      </c>
      <c r="R555" s="73">
        <f t="shared" si="286"/>
        <v>0</v>
      </c>
      <c r="S555" s="74"/>
      <c r="T555" s="74"/>
      <c r="U555" s="74"/>
    </row>
    <row r="556" spans="1:21" ht="60" outlineLevel="7">
      <c r="A556" s="72">
        <f t="shared" si="282"/>
        <v>542</v>
      </c>
      <c r="B556" s="25" t="s">
        <v>186</v>
      </c>
      <c r="C556" s="24" t="s">
        <v>187</v>
      </c>
      <c r="D556" s="24" t="s">
        <v>156</v>
      </c>
      <c r="E556" s="25" t="s">
        <v>157</v>
      </c>
      <c r="F556" s="24"/>
      <c r="G556" s="25" t="s">
        <v>33</v>
      </c>
      <c r="H556" s="26">
        <f>H558</f>
        <v>100000</v>
      </c>
      <c r="I556" s="78">
        <f>I558</f>
        <v>100000</v>
      </c>
      <c r="J556" s="27">
        <f>J558</f>
        <v>100000</v>
      </c>
      <c r="K556" s="22"/>
      <c r="L556" s="22"/>
      <c r="M556" s="8"/>
      <c r="N556" s="28"/>
      <c r="Q556" s="71">
        <f t="shared" si="285"/>
        <v>300000</v>
      </c>
      <c r="R556" s="73">
        <f t="shared" si="286"/>
        <v>0</v>
      </c>
      <c r="S556" s="74"/>
      <c r="T556" s="74"/>
      <c r="U556" s="74"/>
    </row>
    <row r="557" spans="1:21" ht="15" outlineLevel="4">
      <c r="A557" s="72">
        <f t="shared" si="282"/>
        <v>543</v>
      </c>
      <c r="B557" s="25" t="s">
        <v>180</v>
      </c>
      <c r="C557" s="24" t="s">
        <v>187</v>
      </c>
      <c r="D557" s="24" t="s">
        <v>181</v>
      </c>
      <c r="E557" s="25" t="s">
        <v>157</v>
      </c>
      <c r="F557" s="24"/>
      <c r="G557" s="25" t="s">
        <v>33</v>
      </c>
      <c r="H557" s="26">
        <f>H558</f>
        <v>100000</v>
      </c>
      <c r="I557" s="26">
        <f>I558</f>
        <v>100000</v>
      </c>
      <c r="J557" s="26">
        <f>J558</f>
        <v>100000</v>
      </c>
      <c r="K557" s="22"/>
      <c r="L557" s="22"/>
      <c r="M557" s="8"/>
      <c r="N557" s="28"/>
      <c r="Q557" s="71">
        <f t="shared" si="285"/>
        <v>300000</v>
      </c>
      <c r="R557" s="73">
        <f t="shared" si="286"/>
        <v>0</v>
      </c>
      <c r="S557" s="74"/>
      <c r="T557" s="74"/>
      <c r="U557" s="74"/>
    </row>
    <row r="558" spans="1:21" ht="15" outlineLevel="5">
      <c r="A558" s="72">
        <f t="shared" si="282"/>
        <v>544</v>
      </c>
      <c r="B558" s="25" t="s">
        <v>188</v>
      </c>
      <c r="C558" s="24" t="s">
        <v>187</v>
      </c>
      <c r="D558" s="24" t="s">
        <v>189</v>
      </c>
      <c r="E558" s="25" t="s">
        <v>157</v>
      </c>
      <c r="F558" s="24"/>
      <c r="G558" s="25" t="s">
        <v>33</v>
      </c>
      <c r="H558" s="26">
        <f>SUM(K558:N558)</f>
        <v>100000</v>
      </c>
      <c r="I558" s="30">
        <v>100000</v>
      </c>
      <c r="J558" s="30">
        <v>100000</v>
      </c>
      <c r="K558" s="22">
        <v>100000</v>
      </c>
      <c r="L558" s="22"/>
      <c r="M558" s="8"/>
      <c r="N558" s="31"/>
      <c r="Q558" s="71">
        <f t="shared" si="285"/>
        <v>300000</v>
      </c>
      <c r="R558" s="73">
        <f t="shared" si="286"/>
        <v>0</v>
      </c>
      <c r="S558" s="74"/>
      <c r="T558" s="74"/>
      <c r="U558" s="74"/>
    </row>
    <row r="559" spans="1:21" ht="15" outlineLevel="5">
      <c r="A559" s="72">
        <f t="shared" si="282"/>
        <v>545</v>
      </c>
      <c r="B559" s="25" t="s">
        <v>5</v>
      </c>
      <c r="C559" s="24" t="s">
        <v>187</v>
      </c>
      <c r="D559" s="24" t="s">
        <v>189</v>
      </c>
      <c r="E559" s="25"/>
      <c r="F559" s="24" t="s">
        <v>6</v>
      </c>
      <c r="G559" s="25"/>
      <c r="H559" s="26">
        <f>H558</f>
        <v>100000</v>
      </c>
      <c r="I559" s="26">
        <f t="shared" ref="I559:J559" si="297">I558</f>
        <v>100000</v>
      </c>
      <c r="J559" s="26">
        <f t="shared" si="297"/>
        <v>100000</v>
      </c>
      <c r="K559" s="22"/>
      <c r="L559" s="22"/>
      <c r="M559" s="8"/>
      <c r="N559" s="31"/>
      <c r="Q559" s="71">
        <f t="shared" si="285"/>
        <v>300000</v>
      </c>
      <c r="R559" s="73">
        <f t="shared" si="286"/>
        <v>0</v>
      </c>
      <c r="S559" s="74"/>
      <c r="T559" s="74"/>
      <c r="U559" s="74"/>
    </row>
    <row r="560" spans="1:21" ht="15" outlineLevel="5">
      <c r="A560" s="72">
        <f t="shared" si="282"/>
        <v>546</v>
      </c>
      <c r="B560" s="25" t="s">
        <v>21</v>
      </c>
      <c r="C560" s="24" t="s">
        <v>187</v>
      </c>
      <c r="D560" s="24" t="s">
        <v>189</v>
      </c>
      <c r="E560" s="25"/>
      <c r="F560" s="24" t="s">
        <v>22</v>
      </c>
      <c r="G560" s="25"/>
      <c r="H560" s="26">
        <f>H558</f>
        <v>100000</v>
      </c>
      <c r="I560" s="26">
        <f t="shared" ref="I560:J560" si="298">I558</f>
        <v>100000</v>
      </c>
      <c r="J560" s="26">
        <f t="shared" si="298"/>
        <v>100000</v>
      </c>
      <c r="K560" s="22"/>
      <c r="L560" s="22"/>
      <c r="M560" s="8"/>
      <c r="N560" s="31"/>
      <c r="Q560" s="71">
        <f t="shared" si="285"/>
        <v>300000</v>
      </c>
      <c r="R560" s="73">
        <f t="shared" si="286"/>
        <v>0</v>
      </c>
      <c r="S560" s="74"/>
      <c r="T560" s="74"/>
      <c r="U560" s="74"/>
    </row>
    <row r="561" spans="1:21" ht="60" outlineLevel="6">
      <c r="A561" s="72">
        <f t="shared" si="282"/>
        <v>547</v>
      </c>
      <c r="B561" s="25" t="s">
        <v>238</v>
      </c>
      <c r="C561" s="24" t="s">
        <v>239</v>
      </c>
      <c r="D561" s="24" t="s">
        <v>156</v>
      </c>
      <c r="E561" s="25" t="s">
        <v>157</v>
      </c>
      <c r="F561" s="24"/>
      <c r="G561" s="25" t="s">
        <v>41</v>
      </c>
      <c r="H561" s="26">
        <f>H563</f>
        <v>333000</v>
      </c>
      <c r="I561" s="27">
        <f>I563</f>
        <v>333000</v>
      </c>
      <c r="J561" s="27">
        <f>J563</f>
        <v>333000</v>
      </c>
      <c r="K561" s="22"/>
      <c r="L561" s="22"/>
      <c r="M561" s="8"/>
      <c r="N561" s="28"/>
      <c r="Q561" s="71">
        <f t="shared" si="285"/>
        <v>999000</v>
      </c>
      <c r="R561" s="73">
        <f t="shared" si="286"/>
        <v>0</v>
      </c>
      <c r="S561" s="74"/>
      <c r="T561" s="74"/>
      <c r="U561" s="74"/>
    </row>
    <row r="562" spans="1:21" ht="45" outlineLevel="6">
      <c r="A562" s="72">
        <f t="shared" si="282"/>
        <v>548</v>
      </c>
      <c r="B562" s="25" t="s">
        <v>172</v>
      </c>
      <c r="C562" s="24" t="s">
        <v>239</v>
      </c>
      <c r="D562" s="24" t="s">
        <v>173</v>
      </c>
      <c r="E562" s="25" t="s">
        <v>157</v>
      </c>
      <c r="F562" s="24"/>
      <c r="G562" s="25" t="s">
        <v>41</v>
      </c>
      <c r="H562" s="26">
        <f>H563</f>
        <v>333000</v>
      </c>
      <c r="I562" s="26">
        <f>I563</f>
        <v>333000</v>
      </c>
      <c r="J562" s="26">
        <f>J563</f>
        <v>333000</v>
      </c>
      <c r="K562" s="22"/>
      <c r="L562" s="22"/>
      <c r="M562" s="8"/>
      <c r="N562" s="28"/>
      <c r="Q562" s="71">
        <f t="shared" si="285"/>
        <v>999000</v>
      </c>
      <c r="R562" s="73">
        <f t="shared" si="286"/>
        <v>0</v>
      </c>
      <c r="S562" s="74"/>
      <c r="T562" s="74"/>
      <c r="U562" s="74"/>
    </row>
    <row r="563" spans="1:21" ht="45" outlineLevel="7">
      <c r="A563" s="72">
        <f t="shared" si="282"/>
        <v>549</v>
      </c>
      <c r="B563" s="25" t="s">
        <v>174</v>
      </c>
      <c r="C563" s="24" t="s">
        <v>239</v>
      </c>
      <c r="D563" s="24" t="s">
        <v>175</v>
      </c>
      <c r="E563" s="25" t="s">
        <v>157</v>
      </c>
      <c r="F563" s="24"/>
      <c r="G563" s="25" t="s">
        <v>41</v>
      </c>
      <c r="H563" s="26">
        <f>SUM(K563:N563)</f>
        <v>333000</v>
      </c>
      <c r="I563" s="29">
        <v>333000</v>
      </c>
      <c r="J563" s="30">
        <v>333000</v>
      </c>
      <c r="K563" s="22">
        <v>333000</v>
      </c>
      <c r="L563" s="22"/>
      <c r="M563" s="8"/>
      <c r="N563" s="31"/>
      <c r="Q563" s="71">
        <f t="shared" si="285"/>
        <v>999000</v>
      </c>
      <c r="R563" s="73">
        <f t="shared" si="286"/>
        <v>0</v>
      </c>
      <c r="S563" s="74"/>
      <c r="T563" s="74"/>
      <c r="U563" s="74"/>
    </row>
    <row r="564" spans="1:21" ht="15" outlineLevel="7">
      <c r="A564" s="72">
        <f t="shared" si="282"/>
        <v>550</v>
      </c>
      <c r="B564" s="25" t="s">
        <v>5</v>
      </c>
      <c r="C564" s="24" t="s">
        <v>239</v>
      </c>
      <c r="D564" s="24" t="s">
        <v>175</v>
      </c>
      <c r="E564" s="25"/>
      <c r="F564" s="24" t="s">
        <v>6</v>
      </c>
      <c r="G564" s="25"/>
      <c r="H564" s="26">
        <f>H563</f>
        <v>333000</v>
      </c>
      <c r="I564" s="26">
        <f t="shared" ref="I564:J564" si="299">I563</f>
        <v>333000</v>
      </c>
      <c r="J564" s="26">
        <f t="shared" si="299"/>
        <v>333000</v>
      </c>
      <c r="K564" s="22"/>
      <c r="L564" s="22"/>
      <c r="M564" s="8"/>
      <c r="N564" s="31"/>
      <c r="Q564" s="71">
        <f t="shared" si="285"/>
        <v>999000</v>
      </c>
      <c r="R564" s="73">
        <f t="shared" si="286"/>
        <v>0</v>
      </c>
      <c r="S564" s="74"/>
      <c r="T564" s="74"/>
      <c r="U564" s="74"/>
    </row>
    <row r="565" spans="1:21" ht="15" outlineLevel="7">
      <c r="A565" s="72">
        <f t="shared" si="282"/>
        <v>551</v>
      </c>
      <c r="B565" s="25" t="s">
        <v>24</v>
      </c>
      <c r="C565" s="24" t="s">
        <v>239</v>
      </c>
      <c r="D565" s="24" t="s">
        <v>175</v>
      </c>
      <c r="E565" s="25"/>
      <c r="F565" s="24" t="s">
        <v>25</v>
      </c>
      <c r="G565" s="25"/>
      <c r="H565" s="26">
        <f>H563</f>
        <v>333000</v>
      </c>
      <c r="I565" s="26">
        <f t="shared" ref="I565:J565" si="300">I563</f>
        <v>333000</v>
      </c>
      <c r="J565" s="26">
        <f t="shared" si="300"/>
        <v>333000</v>
      </c>
      <c r="K565" s="22"/>
      <c r="L565" s="22"/>
      <c r="M565" s="8"/>
      <c r="N565" s="31"/>
      <c r="Q565" s="71">
        <f t="shared" si="285"/>
        <v>999000</v>
      </c>
      <c r="R565" s="73">
        <f t="shared" si="286"/>
        <v>0</v>
      </c>
      <c r="S565" s="74"/>
      <c r="T565" s="74"/>
      <c r="U565" s="74"/>
    </row>
    <row r="566" spans="1:21" ht="90" outlineLevel="6">
      <c r="A566" s="72">
        <f t="shared" si="282"/>
        <v>552</v>
      </c>
      <c r="B566" s="25" t="s">
        <v>184</v>
      </c>
      <c r="C566" s="24" t="s">
        <v>185</v>
      </c>
      <c r="D566" s="24" t="s">
        <v>156</v>
      </c>
      <c r="E566" s="25" t="s">
        <v>157</v>
      </c>
      <c r="F566" s="24"/>
      <c r="G566" s="25" t="s">
        <v>169</v>
      </c>
      <c r="H566" s="26">
        <f>H568</f>
        <v>2944000</v>
      </c>
      <c r="I566" s="27">
        <f>I568</f>
        <v>2944000</v>
      </c>
      <c r="J566" s="27">
        <f>J568</f>
        <v>2944000</v>
      </c>
      <c r="K566" s="22"/>
      <c r="L566" s="22"/>
      <c r="M566" s="8"/>
      <c r="N566" s="28"/>
      <c r="Q566" s="71">
        <f t="shared" si="285"/>
        <v>8832000</v>
      </c>
      <c r="R566" s="73">
        <f t="shared" si="286"/>
        <v>0</v>
      </c>
      <c r="S566" s="74"/>
      <c r="T566" s="74"/>
      <c r="U566" s="74"/>
    </row>
    <row r="567" spans="1:21" ht="90" outlineLevel="6">
      <c r="A567" s="72">
        <f t="shared" si="282"/>
        <v>553</v>
      </c>
      <c r="B567" s="25" t="s">
        <v>165</v>
      </c>
      <c r="C567" s="24" t="s">
        <v>185</v>
      </c>
      <c r="D567" s="24" t="s">
        <v>166</v>
      </c>
      <c r="E567" s="25" t="s">
        <v>157</v>
      </c>
      <c r="F567" s="24"/>
      <c r="G567" s="25" t="s">
        <v>169</v>
      </c>
      <c r="H567" s="26">
        <f>H568</f>
        <v>2944000</v>
      </c>
      <c r="I567" s="26">
        <f>I568</f>
        <v>2944000</v>
      </c>
      <c r="J567" s="26">
        <f>J568</f>
        <v>2944000</v>
      </c>
      <c r="K567" s="22"/>
      <c r="L567" s="22"/>
      <c r="M567" s="8"/>
      <c r="N567" s="28"/>
      <c r="Q567" s="71">
        <f t="shared" si="285"/>
        <v>8832000</v>
      </c>
      <c r="R567" s="73">
        <f t="shared" si="286"/>
        <v>0</v>
      </c>
      <c r="S567" s="74"/>
      <c r="T567" s="74"/>
      <c r="U567" s="74"/>
    </row>
    <row r="568" spans="1:21" ht="30" outlineLevel="7">
      <c r="A568" s="72">
        <f t="shared" si="282"/>
        <v>554</v>
      </c>
      <c r="B568" s="25" t="s">
        <v>167</v>
      </c>
      <c r="C568" s="24" t="s">
        <v>185</v>
      </c>
      <c r="D568" s="24" t="s">
        <v>168</v>
      </c>
      <c r="E568" s="25" t="s">
        <v>157</v>
      </c>
      <c r="F568" s="24"/>
      <c r="G568" s="25" t="s">
        <v>169</v>
      </c>
      <c r="H568" s="26">
        <f>SUM(K568:N568)</f>
        <v>2944000</v>
      </c>
      <c r="I568" s="29">
        <v>2944000</v>
      </c>
      <c r="J568" s="30">
        <v>2944000</v>
      </c>
      <c r="K568" s="22">
        <v>2944000</v>
      </c>
      <c r="L568" s="22"/>
      <c r="M568" s="8"/>
      <c r="N568" s="31"/>
      <c r="Q568" s="71">
        <f t="shared" si="285"/>
        <v>8832000</v>
      </c>
      <c r="R568" s="73">
        <f t="shared" si="286"/>
        <v>0</v>
      </c>
      <c r="S568" s="74"/>
      <c r="T568" s="74"/>
      <c r="U568" s="74"/>
    </row>
    <row r="569" spans="1:21" ht="15" outlineLevel="7">
      <c r="A569" s="72">
        <f t="shared" si="282"/>
        <v>555</v>
      </c>
      <c r="B569" s="25" t="s">
        <v>5</v>
      </c>
      <c r="C569" s="24" t="s">
        <v>185</v>
      </c>
      <c r="D569" s="24" t="s">
        <v>168</v>
      </c>
      <c r="E569" s="25"/>
      <c r="F569" s="24" t="s">
        <v>6</v>
      </c>
      <c r="G569" s="25"/>
      <c r="H569" s="26">
        <f>H568</f>
        <v>2944000</v>
      </c>
      <c r="I569" s="26">
        <f t="shared" ref="I569:J569" si="301">I568</f>
        <v>2944000</v>
      </c>
      <c r="J569" s="26">
        <f t="shared" si="301"/>
        <v>2944000</v>
      </c>
      <c r="K569" s="22"/>
      <c r="L569" s="22"/>
      <c r="M569" s="8"/>
      <c r="N569" s="31"/>
      <c r="Q569" s="71">
        <f t="shared" si="285"/>
        <v>8832000</v>
      </c>
      <c r="R569" s="73">
        <f t="shared" si="286"/>
        <v>0</v>
      </c>
      <c r="S569" s="74"/>
      <c r="T569" s="74"/>
      <c r="U569" s="74"/>
    </row>
    <row r="570" spans="1:21" ht="75" outlineLevel="7">
      <c r="A570" s="72">
        <f t="shared" si="282"/>
        <v>556</v>
      </c>
      <c r="B570" s="25" t="s">
        <v>14</v>
      </c>
      <c r="C570" s="24" t="s">
        <v>185</v>
      </c>
      <c r="D570" s="24" t="s">
        <v>168</v>
      </c>
      <c r="E570" s="25"/>
      <c r="F570" s="24" t="s">
        <v>15</v>
      </c>
      <c r="G570" s="25"/>
      <c r="H570" s="26">
        <f>H568</f>
        <v>2944000</v>
      </c>
      <c r="I570" s="26">
        <f t="shared" ref="I570:J570" si="302">I568</f>
        <v>2944000</v>
      </c>
      <c r="J570" s="26">
        <f t="shared" si="302"/>
        <v>2944000</v>
      </c>
      <c r="K570" s="22"/>
      <c r="L570" s="22"/>
      <c r="M570" s="8"/>
      <c r="N570" s="31"/>
      <c r="Q570" s="71">
        <f t="shared" si="285"/>
        <v>8832000</v>
      </c>
      <c r="R570" s="73">
        <f t="shared" si="286"/>
        <v>0</v>
      </c>
      <c r="S570" s="74"/>
      <c r="T570" s="74"/>
      <c r="U570" s="74"/>
    </row>
    <row r="571" spans="1:21" ht="45" outlineLevel="4">
      <c r="A571" s="72">
        <f t="shared" si="282"/>
        <v>557</v>
      </c>
      <c r="B571" s="25" t="s">
        <v>759</v>
      </c>
      <c r="C571" s="24" t="s">
        <v>760</v>
      </c>
      <c r="D571" s="24" t="s">
        <v>156</v>
      </c>
      <c r="E571" s="25" t="s">
        <v>157</v>
      </c>
      <c r="F571" s="24"/>
      <c r="G571" s="25" t="s">
        <v>41</v>
      </c>
      <c r="H571" s="26">
        <f>H572</f>
        <v>1975100</v>
      </c>
      <c r="I571" s="26">
        <f t="shared" ref="I571:J571" si="303">I572</f>
        <v>1860300</v>
      </c>
      <c r="J571" s="26">
        <f t="shared" si="303"/>
        <v>372600</v>
      </c>
      <c r="K571" s="22">
        <f>SUM(K572:K587)</f>
        <v>0</v>
      </c>
      <c r="L571" s="22">
        <f t="shared" ref="L571:U571" si="304">SUM(L572:L587)</f>
        <v>0</v>
      </c>
      <c r="M571" s="22">
        <f t="shared" si="304"/>
        <v>0</v>
      </c>
      <c r="N571" s="22">
        <f t="shared" si="304"/>
        <v>1975100</v>
      </c>
      <c r="O571" s="22">
        <f t="shared" si="304"/>
        <v>1893300</v>
      </c>
      <c r="P571" s="22">
        <f t="shared" si="304"/>
        <v>372600</v>
      </c>
      <c r="Q571" s="71">
        <f t="shared" si="285"/>
        <v>4208000</v>
      </c>
      <c r="R571" s="22">
        <f t="shared" si="304"/>
        <v>0</v>
      </c>
      <c r="S571" s="22">
        <f t="shared" si="304"/>
        <v>0</v>
      </c>
      <c r="T571" s="22">
        <f t="shared" si="304"/>
        <v>0</v>
      </c>
      <c r="U571" s="22">
        <f t="shared" si="304"/>
        <v>0</v>
      </c>
    </row>
    <row r="572" spans="1:21" ht="30" outlineLevel="6">
      <c r="A572" s="72">
        <f t="shared" si="282"/>
        <v>558</v>
      </c>
      <c r="B572" s="25" t="s">
        <v>762</v>
      </c>
      <c r="C572" s="24" t="s">
        <v>763</v>
      </c>
      <c r="D572" s="24" t="s">
        <v>156</v>
      </c>
      <c r="E572" s="25" t="s">
        <v>157</v>
      </c>
      <c r="F572" s="24"/>
      <c r="G572" s="25" t="s">
        <v>41</v>
      </c>
      <c r="H572" s="26">
        <f>H573+H578+H583</f>
        <v>1975100</v>
      </c>
      <c r="I572" s="26">
        <f t="shared" ref="I572:J572" si="305">I573+I578+I583</f>
        <v>1860300</v>
      </c>
      <c r="J572" s="26">
        <f t="shared" si="305"/>
        <v>372600</v>
      </c>
      <c r="K572" s="22"/>
      <c r="L572" s="22"/>
      <c r="M572" s="8"/>
      <c r="N572" s="28"/>
      <c r="Q572" s="71">
        <f t="shared" si="285"/>
        <v>4208000</v>
      </c>
      <c r="R572" s="73">
        <f t="shared" si="286"/>
        <v>0</v>
      </c>
      <c r="S572" s="74"/>
      <c r="T572" s="74"/>
      <c r="U572" s="74"/>
    </row>
    <row r="573" spans="1:21" ht="75" outlineLevel="5">
      <c r="A573" s="72">
        <f t="shared" si="282"/>
        <v>559</v>
      </c>
      <c r="B573" s="25" t="s">
        <v>778</v>
      </c>
      <c r="C573" s="24" t="s">
        <v>779</v>
      </c>
      <c r="D573" s="24" t="s">
        <v>156</v>
      </c>
      <c r="E573" s="25" t="s">
        <v>158</v>
      </c>
      <c r="F573" s="24"/>
      <c r="G573" s="25" t="s">
        <v>243</v>
      </c>
      <c r="H573" s="26">
        <f>H575</f>
        <v>1602500</v>
      </c>
      <c r="I573" s="27">
        <f>I575</f>
        <v>1487700</v>
      </c>
      <c r="J573" s="27">
        <f>J575</f>
        <v>0</v>
      </c>
      <c r="K573" s="22"/>
      <c r="L573" s="22"/>
      <c r="M573" s="8"/>
      <c r="N573" s="28"/>
      <c r="Q573" s="71">
        <f t="shared" si="285"/>
        <v>3090200</v>
      </c>
      <c r="R573" s="73">
        <f t="shared" si="286"/>
        <v>0</v>
      </c>
      <c r="S573" s="74"/>
      <c r="T573" s="74"/>
      <c r="U573" s="74"/>
    </row>
    <row r="574" spans="1:21" ht="15" outlineLevel="6">
      <c r="A574" s="72">
        <f t="shared" si="282"/>
        <v>560</v>
      </c>
      <c r="B574" s="25" t="s">
        <v>768</v>
      </c>
      <c r="C574" s="24" t="s">
        <v>779</v>
      </c>
      <c r="D574" s="24" t="s">
        <v>769</v>
      </c>
      <c r="E574" s="25" t="s">
        <v>158</v>
      </c>
      <c r="F574" s="24"/>
      <c r="G574" s="25" t="s">
        <v>243</v>
      </c>
      <c r="H574" s="26">
        <f>H575</f>
        <v>1602500</v>
      </c>
      <c r="I574" s="26">
        <f>I575</f>
        <v>1487700</v>
      </c>
      <c r="J574" s="26">
        <f>J575</f>
        <v>0</v>
      </c>
      <c r="K574" s="22"/>
      <c r="L574" s="22"/>
      <c r="M574" s="8"/>
      <c r="N574" s="28"/>
      <c r="Q574" s="71">
        <f t="shared" si="285"/>
        <v>3090200</v>
      </c>
      <c r="R574" s="73">
        <f t="shared" si="286"/>
        <v>0</v>
      </c>
      <c r="S574" s="74"/>
      <c r="T574" s="74"/>
      <c r="U574" s="74"/>
    </row>
    <row r="575" spans="1:21" ht="15" outlineLevel="6">
      <c r="A575" s="72">
        <f t="shared" si="282"/>
        <v>561</v>
      </c>
      <c r="B575" s="25" t="s">
        <v>782</v>
      </c>
      <c r="C575" s="24" t="s">
        <v>779</v>
      </c>
      <c r="D575" s="24" t="s">
        <v>783</v>
      </c>
      <c r="E575" s="25" t="s">
        <v>158</v>
      </c>
      <c r="F575" s="24"/>
      <c r="G575" s="25" t="s">
        <v>243</v>
      </c>
      <c r="H575" s="26">
        <f>SUM(K575:N575)</f>
        <v>1602500</v>
      </c>
      <c r="I575" s="30">
        <v>1487700</v>
      </c>
      <c r="J575" s="30">
        <v>0</v>
      </c>
      <c r="K575" s="22"/>
      <c r="L575" s="22"/>
      <c r="M575" s="8"/>
      <c r="N575" s="31">
        <v>1602500</v>
      </c>
      <c r="O575" s="8">
        <v>1520700</v>
      </c>
      <c r="P575" s="8">
        <v>0</v>
      </c>
      <c r="Q575" s="71">
        <f t="shared" si="285"/>
        <v>3090200</v>
      </c>
      <c r="R575" s="73">
        <f t="shared" si="286"/>
        <v>0</v>
      </c>
      <c r="S575" s="74"/>
      <c r="T575" s="74"/>
      <c r="U575" s="74"/>
    </row>
    <row r="576" spans="1:21" ht="15" outlineLevel="6">
      <c r="A576" s="72">
        <f t="shared" si="282"/>
        <v>562</v>
      </c>
      <c r="B576" s="25" t="s">
        <v>27</v>
      </c>
      <c r="C576" s="24" t="s">
        <v>779</v>
      </c>
      <c r="D576" s="24" t="s">
        <v>783</v>
      </c>
      <c r="E576" s="25"/>
      <c r="F576" s="24" t="s">
        <v>28</v>
      </c>
      <c r="G576" s="25"/>
      <c r="H576" s="26">
        <f>H575</f>
        <v>1602500</v>
      </c>
      <c r="I576" s="26">
        <f t="shared" ref="I576:J576" si="306">I575</f>
        <v>1487700</v>
      </c>
      <c r="J576" s="26">
        <f t="shared" si="306"/>
        <v>0</v>
      </c>
      <c r="K576" s="22"/>
      <c r="L576" s="22"/>
      <c r="M576" s="8"/>
      <c r="N576" s="31"/>
      <c r="Q576" s="71">
        <f t="shared" si="285"/>
        <v>3090200</v>
      </c>
      <c r="R576" s="73">
        <f t="shared" si="286"/>
        <v>0</v>
      </c>
      <c r="S576" s="74"/>
      <c r="T576" s="74"/>
      <c r="U576" s="74"/>
    </row>
    <row r="577" spans="1:21" ht="15" outlineLevel="6">
      <c r="A577" s="72">
        <f t="shared" si="282"/>
        <v>563</v>
      </c>
      <c r="B577" s="25" t="s">
        <v>30</v>
      </c>
      <c r="C577" s="24" t="s">
        <v>779</v>
      </c>
      <c r="D577" s="24" t="s">
        <v>783</v>
      </c>
      <c r="E577" s="25"/>
      <c r="F577" s="24" t="s">
        <v>31</v>
      </c>
      <c r="G577" s="25"/>
      <c r="H577" s="26">
        <f>H575</f>
        <v>1602500</v>
      </c>
      <c r="I577" s="26">
        <f t="shared" ref="I577:J577" si="307">I575</f>
        <v>1487700</v>
      </c>
      <c r="J577" s="26">
        <f t="shared" si="307"/>
        <v>0</v>
      </c>
      <c r="K577" s="22"/>
      <c r="L577" s="22"/>
      <c r="M577" s="8"/>
      <c r="N577" s="31"/>
      <c r="Q577" s="71">
        <f t="shared" si="285"/>
        <v>3090200</v>
      </c>
      <c r="R577" s="73">
        <f t="shared" si="286"/>
        <v>0</v>
      </c>
      <c r="S577" s="74"/>
      <c r="T577" s="74"/>
      <c r="U577" s="74"/>
    </row>
    <row r="578" spans="1:21" ht="105" outlineLevel="7">
      <c r="A578" s="72">
        <f t="shared" si="282"/>
        <v>564</v>
      </c>
      <c r="B578" s="33" t="s">
        <v>765</v>
      </c>
      <c r="C578" s="24" t="s">
        <v>766</v>
      </c>
      <c r="D578" s="24" t="s">
        <v>156</v>
      </c>
      <c r="E578" s="25" t="s">
        <v>157</v>
      </c>
      <c r="F578" s="24"/>
      <c r="G578" s="25" t="s">
        <v>41</v>
      </c>
      <c r="H578" s="26">
        <f>H580</f>
        <v>52600</v>
      </c>
      <c r="I578" s="78">
        <f>I580</f>
        <v>52600</v>
      </c>
      <c r="J578" s="27">
        <f>J580</f>
        <v>52600</v>
      </c>
      <c r="K578" s="22"/>
      <c r="L578" s="22"/>
      <c r="M578" s="8"/>
      <c r="N578" s="28"/>
      <c r="Q578" s="71">
        <f t="shared" si="285"/>
        <v>157800</v>
      </c>
      <c r="R578" s="73">
        <f t="shared" si="286"/>
        <v>0</v>
      </c>
      <c r="S578" s="74"/>
      <c r="T578" s="74"/>
      <c r="U578" s="74"/>
    </row>
    <row r="579" spans="1:21" ht="15" outlineLevel="7">
      <c r="A579" s="72">
        <f t="shared" si="282"/>
        <v>565</v>
      </c>
      <c r="B579" s="33" t="s">
        <v>768</v>
      </c>
      <c r="C579" s="24" t="s">
        <v>766</v>
      </c>
      <c r="D579" s="24" t="s">
        <v>769</v>
      </c>
      <c r="E579" s="25" t="s">
        <v>157</v>
      </c>
      <c r="F579" s="24"/>
      <c r="G579" s="25" t="s">
        <v>41</v>
      </c>
      <c r="H579" s="26">
        <f>H580</f>
        <v>52600</v>
      </c>
      <c r="I579" s="26">
        <f>I580</f>
        <v>52600</v>
      </c>
      <c r="J579" s="26">
        <f>J580</f>
        <v>52600</v>
      </c>
      <c r="K579" s="22"/>
      <c r="L579" s="22"/>
      <c r="M579" s="8"/>
      <c r="N579" s="28"/>
      <c r="Q579" s="71">
        <f t="shared" si="285"/>
        <v>157800</v>
      </c>
      <c r="R579" s="73">
        <f t="shared" si="286"/>
        <v>0</v>
      </c>
      <c r="S579" s="74"/>
      <c r="T579" s="74"/>
      <c r="U579" s="74"/>
    </row>
    <row r="580" spans="1:21" ht="15" outlineLevel="7">
      <c r="A580" s="72">
        <f t="shared" si="282"/>
        <v>566</v>
      </c>
      <c r="B580" s="25" t="s">
        <v>771</v>
      </c>
      <c r="C580" s="24" t="s">
        <v>766</v>
      </c>
      <c r="D580" s="24" t="s">
        <v>772</v>
      </c>
      <c r="E580" s="25" t="s">
        <v>157</v>
      </c>
      <c r="F580" s="24"/>
      <c r="G580" s="25" t="s">
        <v>41</v>
      </c>
      <c r="H580" s="26">
        <f>SUM(K580:N580)</f>
        <v>52600</v>
      </c>
      <c r="I580" s="30">
        <v>52600</v>
      </c>
      <c r="J580" s="30">
        <v>52600</v>
      </c>
      <c r="K580" s="22"/>
      <c r="L580" s="22"/>
      <c r="M580" s="8"/>
      <c r="N580" s="31">
        <v>52600</v>
      </c>
      <c r="O580" s="8">
        <v>52600</v>
      </c>
      <c r="P580" s="8">
        <v>52600</v>
      </c>
      <c r="Q580" s="71">
        <f t="shared" si="285"/>
        <v>157800</v>
      </c>
      <c r="R580" s="73">
        <f t="shared" si="286"/>
        <v>0</v>
      </c>
      <c r="S580" s="74"/>
      <c r="T580" s="74"/>
      <c r="U580" s="74"/>
    </row>
    <row r="581" spans="1:21" ht="15" outlineLevel="7">
      <c r="A581" s="72">
        <f t="shared" si="282"/>
        <v>567</v>
      </c>
      <c r="B581" s="25" t="s">
        <v>5</v>
      </c>
      <c r="C581" s="24" t="s">
        <v>766</v>
      </c>
      <c r="D581" s="24" t="s">
        <v>772</v>
      </c>
      <c r="E581" s="25"/>
      <c r="F581" s="24" t="s">
        <v>6</v>
      </c>
      <c r="G581" s="25"/>
      <c r="H581" s="26">
        <f>H580</f>
        <v>52600</v>
      </c>
      <c r="I581" s="26">
        <f t="shared" ref="I581:J581" si="308">I580</f>
        <v>52600</v>
      </c>
      <c r="J581" s="26">
        <f t="shared" si="308"/>
        <v>52600</v>
      </c>
      <c r="K581" s="22"/>
      <c r="L581" s="22"/>
      <c r="M581" s="8"/>
      <c r="N581" s="31"/>
      <c r="Q581" s="71">
        <f t="shared" si="285"/>
        <v>157800</v>
      </c>
      <c r="R581" s="73">
        <f t="shared" si="286"/>
        <v>0</v>
      </c>
      <c r="S581" s="74"/>
      <c r="T581" s="74"/>
      <c r="U581" s="74"/>
    </row>
    <row r="582" spans="1:21" ht="15" outlineLevel="7">
      <c r="A582" s="72">
        <f t="shared" si="282"/>
        <v>568</v>
      </c>
      <c r="B582" s="25" t="s">
        <v>24</v>
      </c>
      <c r="C582" s="24" t="s">
        <v>766</v>
      </c>
      <c r="D582" s="24" t="s">
        <v>772</v>
      </c>
      <c r="E582" s="25"/>
      <c r="F582" s="24" t="s">
        <v>25</v>
      </c>
      <c r="G582" s="25"/>
      <c r="H582" s="26">
        <f>H580</f>
        <v>52600</v>
      </c>
      <c r="I582" s="26">
        <f t="shared" ref="I582:J582" si="309">I580</f>
        <v>52600</v>
      </c>
      <c r="J582" s="26">
        <f t="shared" si="309"/>
        <v>52600</v>
      </c>
      <c r="K582" s="22"/>
      <c r="L582" s="22"/>
      <c r="M582" s="8"/>
      <c r="N582" s="31"/>
      <c r="Q582" s="71">
        <f t="shared" si="285"/>
        <v>157800</v>
      </c>
      <c r="R582" s="73">
        <f t="shared" si="286"/>
        <v>0</v>
      </c>
      <c r="S582" s="74"/>
      <c r="T582" s="74"/>
      <c r="U582" s="74"/>
    </row>
    <row r="583" spans="1:21" ht="90" outlineLevel="7">
      <c r="A583" s="72">
        <f t="shared" si="282"/>
        <v>569</v>
      </c>
      <c r="B583" s="25" t="s">
        <v>789</v>
      </c>
      <c r="C583" s="24" t="s">
        <v>790</v>
      </c>
      <c r="D583" s="24" t="s">
        <v>156</v>
      </c>
      <c r="E583" s="25" t="s">
        <v>257</v>
      </c>
      <c r="F583" s="24"/>
      <c r="G583" s="25" t="s">
        <v>243</v>
      </c>
      <c r="H583" s="26">
        <f>H585</f>
        <v>320000</v>
      </c>
      <c r="I583" s="27">
        <f>I585</f>
        <v>320000</v>
      </c>
      <c r="J583" s="27">
        <f>J585</f>
        <v>320000</v>
      </c>
      <c r="K583" s="22"/>
      <c r="L583" s="22"/>
      <c r="M583" s="8"/>
      <c r="N583" s="28"/>
      <c r="Q583" s="71">
        <f t="shared" si="285"/>
        <v>960000</v>
      </c>
      <c r="R583" s="73">
        <f t="shared" si="286"/>
        <v>0</v>
      </c>
      <c r="S583" s="74"/>
      <c r="T583" s="74"/>
      <c r="U583" s="74"/>
    </row>
    <row r="584" spans="1:21" ht="15" outlineLevel="7">
      <c r="A584" s="72">
        <f t="shared" si="282"/>
        <v>570</v>
      </c>
      <c r="B584" s="25" t="s">
        <v>768</v>
      </c>
      <c r="C584" s="24" t="s">
        <v>790</v>
      </c>
      <c r="D584" s="24" t="s">
        <v>769</v>
      </c>
      <c r="E584" s="25" t="s">
        <v>257</v>
      </c>
      <c r="F584" s="24"/>
      <c r="G584" s="25" t="s">
        <v>243</v>
      </c>
      <c r="H584" s="26">
        <f>H585</f>
        <v>320000</v>
      </c>
      <c r="I584" s="75">
        <f>I585</f>
        <v>320000</v>
      </c>
      <c r="J584" s="26">
        <f>J585</f>
        <v>320000</v>
      </c>
      <c r="K584" s="22"/>
      <c r="L584" s="22"/>
      <c r="M584" s="8"/>
      <c r="N584" s="28"/>
      <c r="Q584" s="71">
        <f t="shared" si="285"/>
        <v>960000</v>
      </c>
      <c r="R584" s="73">
        <f t="shared" si="286"/>
        <v>0</v>
      </c>
      <c r="S584" s="74"/>
      <c r="T584" s="74"/>
      <c r="U584" s="74"/>
    </row>
    <row r="585" spans="1:21" ht="15" outlineLevel="4">
      <c r="A585" s="72">
        <f t="shared" si="282"/>
        <v>571</v>
      </c>
      <c r="B585" s="25" t="s">
        <v>771</v>
      </c>
      <c r="C585" s="24" t="s">
        <v>790</v>
      </c>
      <c r="D585" s="24" t="s">
        <v>772</v>
      </c>
      <c r="E585" s="25" t="s">
        <v>257</v>
      </c>
      <c r="F585" s="24"/>
      <c r="G585" s="25" t="s">
        <v>243</v>
      </c>
      <c r="H585" s="26">
        <f>SUM(K585:N585)</f>
        <v>320000</v>
      </c>
      <c r="I585" s="30">
        <v>320000</v>
      </c>
      <c r="J585" s="30">
        <v>320000</v>
      </c>
      <c r="K585" s="22"/>
      <c r="L585" s="22"/>
      <c r="M585" s="8"/>
      <c r="N585" s="31">
        <v>320000</v>
      </c>
      <c r="O585" s="8">
        <v>320000</v>
      </c>
      <c r="P585" s="8">
        <v>320000</v>
      </c>
      <c r="Q585" s="71">
        <f t="shared" si="285"/>
        <v>960000</v>
      </c>
      <c r="R585" s="73">
        <f t="shared" si="286"/>
        <v>0</v>
      </c>
      <c r="S585" s="74"/>
      <c r="T585" s="74"/>
      <c r="U585" s="74"/>
    </row>
    <row r="586" spans="1:21" ht="30" outlineLevel="4">
      <c r="A586" s="72">
        <f t="shared" si="282"/>
        <v>572</v>
      </c>
      <c r="B586" s="25" t="s">
        <v>58</v>
      </c>
      <c r="C586" s="24" t="s">
        <v>790</v>
      </c>
      <c r="D586" s="24" t="s">
        <v>772</v>
      </c>
      <c r="E586" s="25"/>
      <c r="F586" s="24" t="s">
        <v>59</v>
      </c>
      <c r="G586" s="25"/>
      <c r="H586" s="26">
        <f>H585</f>
        <v>320000</v>
      </c>
      <c r="I586" s="26">
        <f t="shared" ref="I586:J586" si="310">I585</f>
        <v>320000</v>
      </c>
      <c r="J586" s="26">
        <f t="shared" si="310"/>
        <v>320000</v>
      </c>
      <c r="K586" s="22"/>
      <c r="L586" s="22"/>
      <c r="M586" s="8"/>
      <c r="N586" s="31"/>
      <c r="Q586" s="71">
        <f t="shared" si="285"/>
        <v>960000</v>
      </c>
      <c r="R586" s="73">
        <f t="shared" si="286"/>
        <v>0</v>
      </c>
      <c r="S586" s="74"/>
      <c r="T586" s="74"/>
      <c r="U586" s="74"/>
    </row>
    <row r="587" spans="1:21" ht="15" outlineLevel="4">
      <c r="A587" s="72">
        <f t="shared" si="282"/>
        <v>573</v>
      </c>
      <c r="B587" s="25" t="s">
        <v>65</v>
      </c>
      <c r="C587" s="24" t="s">
        <v>790</v>
      </c>
      <c r="D587" s="24" t="s">
        <v>772</v>
      </c>
      <c r="E587" s="25"/>
      <c r="F587" s="24" t="s">
        <v>66</v>
      </c>
      <c r="G587" s="25"/>
      <c r="H587" s="26">
        <f>H585</f>
        <v>320000</v>
      </c>
      <c r="I587" s="26">
        <f t="shared" ref="I587:J587" si="311">I585</f>
        <v>320000</v>
      </c>
      <c r="J587" s="26">
        <f t="shared" si="311"/>
        <v>320000</v>
      </c>
      <c r="K587" s="22"/>
      <c r="L587" s="22"/>
      <c r="M587" s="8"/>
      <c r="N587" s="31"/>
      <c r="Q587" s="71">
        <f t="shared" si="285"/>
        <v>960000</v>
      </c>
      <c r="R587" s="73">
        <f t="shared" si="286"/>
        <v>0</v>
      </c>
      <c r="S587" s="74"/>
      <c r="T587" s="74"/>
      <c r="U587" s="74"/>
    </row>
    <row r="588" spans="1:21" ht="15">
      <c r="A588" s="72">
        <f t="shared" si="282"/>
        <v>574</v>
      </c>
      <c r="B588" s="81" t="s">
        <v>138</v>
      </c>
      <c r="C588" s="82"/>
      <c r="D588" s="82"/>
      <c r="E588" s="83"/>
      <c r="F588" s="82"/>
      <c r="G588" s="83"/>
      <c r="H588" s="84">
        <v>0</v>
      </c>
      <c r="I588" s="85">
        <v>5950000</v>
      </c>
      <c r="J588" s="85">
        <v>11850000</v>
      </c>
      <c r="K588" s="86"/>
      <c r="L588" s="86"/>
      <c r="M588" s="86"/>
      <c r="N588" s="31"/>
      <c r="O588" s="86"/>
      <c r="P588" s="86"/>
      <c r="Q588" s="71">
        <f t="shared" si="285"/>
        <v>17800000</v>
      </c>
      <c r="R588" s="73">
        <f t="shared" si="286"/>
        <v>0</v>
      </c>
      <c r="S588" s="74"/>
      <c r="T588" s="74"/>
      <c r="U588" s="74"/>
    </row>
    <row r="589" spans="1:21" ht="15">
      <c r="A589" s="72">
        <f t="shared" si="282"/>
        <v>575</v>
      </c>
      <c r="B589" s="36" t="s">
        <v>905</v>
      </c>
      <c r="C589" s="24"/>
      <c r="D589" s="24"/>
      <c r="E589" s="25"/>
      <c r="F589" s="24"/>
      <c r="G589" s="25"/>
      <c r="H589" s="38" t="e">
        <f>H15+H164+H193+H214+H227+H291+H324+H357+H364+H377+H400+H407+H454+H483+H518+H571</f>
        <v>#REF!</v>
      </c>
      <c r="I589" s="38">
        <f t="shared" ref="I589:P589" si="312">I15+I164+I193+I214+I227+I291+I324+I357+I364+I377+I400+I407+I454+I483+I518+I571+I588</f>
        <v>509661200</v>
      </c>
      <c r="J589" s="38">
        <f t="shared" si="312"/>
        <v>514063200</v>
      </c>
      <c r="K589" s="87">
        <f t="shared" si="312"/>
        <v>239009300</v>
      </c>
      <c r="L589" s="87">
        <f t="shared" si="312"/>
        <v>0</v>
      </c>
      <c r="M589" s="87">
        <f t="shared" si="312"/>
        <v>0</v>
      </c>
      <c r="N589" s="87">
        <f t="shared" si="312"/>
        <v>267976400</v>
      </c>
      <c r="O589" s="87">
        <f t="shared" si="312"/>
        <v>266218400</v>
      </c>
      <c r="P589" s="87">
        <f t="shared" si="312"/>
        <v>264681400</v>
      </c>
      <c r="Q589" s="71" t="e">
        <f t="shared" si="285"/>
        <v>#REF!</v>
      </c>
      <c r="R589" s="87">
        <f>R15+R164+R193+R214+R227+R291+R324+R357+R364+R377+R400+R407+R454+R483+R518+R571+R588</f>
        <v>3966000</v>
      </c>
      <c r="S589" s="87">
        <f>S15+S164+S193+S214+S227+S291+S324+S357+S364+S377+S400+S407+S454+S483+S518+S571+S588</f>
        <v>1304800</v>
      </c>
      <c r="T589" s="87">
        <f>T15+T164+T193+T214+T227+T291+T324+T357+T364+T377+T400+T407+T454+T483+T518+T571+T588</f>
        <v>1330100</v>
      </c>
      <c r="U589" s="87">
        <f>U15+U164+U193+U214+U227+U291+U324+U357+U364+U377+U400+U407+U454+U483+U518+U571+U588</f>
        <v>1331100</v>
      </c>
    </row>
    <row r="590" spans="1:21" ht="15" hidden="1">
      <c r="B590" s="4" t="s">
        <v>875</v>
      </c>
      <c r="F590" s="19"/>
      <c r="H590" s="53">
        <v>141043700</v>
      </c>
      <c r="I590" s="53">
        <v>112835000</v>
      </c>
      <c r="J590" s="53">
        <v>112835000</v>
      </c>
    </row>
    <row r="591" spans="1:21" ht="15" hidden="1">
      <c r="B591" s="4" t="s">
        <v>876</v>
      </c>
      <c r="F591" s="24"/>
      <c r="H591" s="53">
        <v>19904800</v>
      </c>
      <c r="I591" s="53">
        <v>19904800</v>
      </c>
      <c r="J591" s="53">
        <v>19904800</v>
      </c>
    </row>
    <row r="592" spans="1:21" ht="15" hidden="1">
      <c r="B592" s="4" t="s">
        <v>877</v>
      </c>
      <c r="H592" s="53">
        <v>19904700</v>
      </c>
      <c r="I592" s="53">
        <v>19904700</v>
      </c>
      <c r="J592" s="53">
        <v>19904700</v>
      </c>
    </row>
    <row r="593" spans="2:13" ht="12.75" hidden="1" customHeight="1">
      <c r="B593" s="4" t="s">
        <v>878</v>
      </c>
      <c r="H593" s="53">
        <v>48891900</v>
      </c>
      <c r="I593" s="53">
        <v>53024300</v>
      </c>
      <c r="J593" s="53">
        <v>54840300</v>
      </c>
    </row>
    <row r="594" spans="2:13" ht="12.75" hidden="1" customHeight="1">
      <c r="B594" s="4" t="s">
        <v>879</v>
      </c>
      <c r="H594" s="53">
        <v>4642000</v>
      </c>
      <c r="I594" s="53">
        <v>4642000</v>
      </c>
      <c r="J594" s="53">
        <v>4642000</v>
      </c>
    </row>
    <row r="595" spans="2:13" ht="12.75" hidden="1" customHeight="1">
      <c r="B595" s="4" t="s">
        <v>880</v>
      </c>
      <c r="H595" s="53">
        <v>3399000</v>
      </c>
      <c r="I595" s="53">
        <v>3399000</v>
      </c>
      <c r="J595" s="53">
        <v>3399000</v>
      </c>
    </row>
    <row r="596" spans="2:13" ht="12.75" hidden="1" customHeight="1">
      <c r="B596" s="4" t="s">
        <v>881</v>
      </c>
      <c r="H596" s="54">
        <v>800000</v>
      </c>
      <c r="I596" s="53">
        <v>29766000</v>
      </c>
      <c r="J596" s="53">
        <v>33856000</v>
      </c>
      <c r="K596" s="55"/>
      <c r="L596" s="55"/>
      <c r="M596" s="55"/>
    </row>
    <row r="597" spans="2:13" ht="12.75" hidden="1" customHeight="1">
      <c r="B597" s="4" t="s">
        <v>882</v>
      </c>
      <c r="H597" s="56">
        <f>SUM(H590:H596)</f>
        <v>238586100</v>
      </c>
      <c r="I597" s="56">
        <f>SUM(I590:I596)</f>
        <v>243475800</v>
      </c>
      <c r="J597" s="56">
        <f>SUM(J590:J596)</f>
        <v>249381800</v>
      </c>
      <c r="K597" s="55"/>
      <c r="L597" s="55"/>
      <c r="M597" s="55">
        <f>SUM(M590:M596)</f>
        <v>0</v>
      </c>
    </row>
    <row r="598" spans="2:13" ht="12.75" hidden="1" customHeight="1">
      <c r="B598" s="4" t="s">
        <v>883</v>
      </c>
      <c r="H598" s="56">
        <f>N589</f>
        <v>267976400</v>
      </c>
      <c r="I598" s="56">
        <f t="shared" ref="I598:J598" si="313">O589</f>
        <v>266218400</v>
      </c>
      <c r="J598" s="56">
        <f t="shared" si="313"/>
        <v>264681400</v>
      </c>
      <c r="K598" s="55"/>
      <c r="L598" s="55"/>
      <c r="M598" s="55"/>
    </row>
    <row r="599" spans="2:13" ht="12.75" hidden="1" customHeight="1">
      <c r="B599" s="4" t="s">
        <v>884</v>
      </c>
      <c r="H599" s="57">
        <f>SUM(H597:H598)</f>
        <v>506562500</v>
      </c>
      <c r="I599" s="57">
        <f>SUM(I597:I598)</f>
        <v>509694200</v>
      </c>
      <c r="J599" s="57">
        <f>SUM(J597:J598)</f>
        <v>514063200</v>
      </c>
      <c r="K599" s="55"/>
      <c r="L599" s="55"/>
      <c r="M599" s="55"/>
    </row>
    <row r="600" spans="2:13" ht="12.75" hidden="1" customHeight="1">
      <c r="B600" s="4" t="s">
        <v>885</v>
      </c>
      <c r="H600" s="53">
        <v>1643200</v>
      </c>
      <c r="K600" s="55"/>
      <c r="L600" s="55"/>
      <c r="M600" s="55">
        <v>0</v>
      </c>
    </row>
    <row r="601" spans="2:13" ht="12.75" hidden="1" customHeight="1">
      <c r="B601" s="4" t="s">
        <v>886</v>
      </c>
      <c r="H601" s="56" t="e">
        <f>H599-H589</f>
        <v>#REF!</v>
      </c>
      <c r="I601" s="56">
        <f t="shared" ref="I601:J601" si="314">I599-I589</f>
        <v>33000</v>
      </c>
      <c r="J601" s="56">
        <f t="shared" si="314"/>
        <v>0</v>
      </c>
      <c r="K601" s="58"/>
      <c r="L601" s="58"/>
      <c r="M601" s="58">
        <f>M597+M600-M588</f>
        <v>0</v>
      </c>
    </row>
    <row r="602" spans="2:13" ht="12.75" hidden="1" customHeight="1"/>
    <row r="603" spans="2:13" ht="12.75" hidden="1" customHeight="1">
      <c r="B603" s="4" t="s">
        <v>887</v>
      </c>
      <c r="H603" s="56" t="e">
        <f>H589-H595-H598</f>
        <v>#REF!</v>
      </c>
      <c r="I603" s="56">
        <f>I589-I595-I598-I588</f>
        <v>234093800</v>
      </c>
      <c r="J603" s="56">
        <f>J589-J595-J598-J588</f>
        <v>234132800</v>
      </c>
    </row>
    <row r="604" spans="2:13" ht="12.75" hidden="1" customHeight="1">
      <c r="B604" s="4" t="s">
        <v>138</v>
      </c>
      <c r="I604" s="56">
        <f>I603*0.025</f>
        <v>5852345</v>
      </c>
      <c r="J604" s="56">
        <f>J603*0.05</f>
        <v>11706640</v>
      </c>
    </row>
    <row r="605" spans="2:13" ht="12.75" hidden="1" customHeight="1">
      <c r="B605" s="4" t="s">
        <v>888</v>
      </c>
      <c r="I605" s="56">
        <f>I588/I603*100</f>
        <v>2.5417161838545059</v>
      </c>
      <c r="J605" s="56">
        <f>J588/J603*100</f>
        <v>5.0612302078136846</v>
      </c>
    </row>
    <row r="606" spans="2:13" ht="33" hidden="1" customHeight="1">
      <c r="B606" s="15" t="s">
        <v>889</v>
      </c>
      <c r="H606" s="53">
        <f>(H593+H594)*0.5</f>
        <v>26766950</v>
      </c>
      <c r="I606" s="53">
        <f>(I593+I594)*0.5</f>
        <v>28833150</v>
      </c>
      <c r="J606" s="53">
        <f>(J593+J594)*0.5</f>
        <v>29741150</v>
      </c>
    </row>
    <row r="607" spans="2:13" ht="12.75" hidden="1" customHeight="1">
      <c r="B607" s="4" t="s">
        <v>890</v>
      </c>
      <c r="H607" s="53">
        <v>26000000</v>
      </c>
      <c r="I607" s="53">
        <v>28000000</v>
      </c>
      <c r="J607" s="53">
        <v>29000000</v>
      </c>
    </row>
  </sheetData>
  <autoFilter ref="C14:F601"/>
  <mergeCells count="2">
    <mergeCell ref="A10:H10"/>
    <mergeCell ref="A11:J11"/>
  </mergeCells>
  <pageMargins left="0.74803149606299213" right="0.35433070866141736" top="0.59055118110236227" bottom="0.39370078740157483" header="0.51181102362204722" footer="0.51181102362204722"/>
  <pageSetup paperSize="9" scale="83" fitToHeight="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 6 (2017-2018)</vt:lpstr>
      <vt:lpstr>прилож 8 (2017-2018)</vt:lpstr>
      <vt:lpstr>Лист1</vt:lpstr>
      <vt:lpstr>Лист2</vt:lpstr>
      <vt:lpstr>Лист3</vt:lpstr>
      <vt:lpstr>'прилож 6 (2017-2018)'!APPT</vt:lpstr>
      <vt:lpstr>'прилож 6 (2017-2018)'!FIO</vt:lpstr>
      <vt:lpstr>'прилож 6 (2017-2018)'!SIGN</vt:lpstr>
      <vt:lpstr>'прилож 6 (2017-2018)'!Заголовки_для_печати</vt:lpstr>
      <vt:lpstr>'прилож 8 (2017-2018)'!Заголовки_для_печати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2016-03-21T09:20:09Z</dcterms:modified>
</cp:coreProperties>
</file>