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илож 2 к поясн" sheetId="1" r:id="rId1"/>
    <sheet name="расчеты" sheetId="2" state="hidden" r:id="rId2"/>
    <sheet name="штрафы" sheetId="3" state="hidden" r:id="rId3"/>
  </sheets>
  <calcPr calcId="145621"/>
</workbook>
</file>

<file path=xl/calcChain.xml><?xml version="1.0" encoding="utf-8"?>
<calcChain xmlns="http://schemas.openxmlformats.org/spreadsheetml/2006/main">
  <c r="B19" i="1" l="1"/>
  <c r="D25" i="1"/>
  <c r="C19" i="1"/>
  <c r="D24" i="1"/>
  <c r="D26" i="1"/>
  <c r="D27" i="1"/>
  <c r="C8" i="1"/>
  <c r="C28" i="1" s="1"/>
  <c r="E30" i="2"/>
  <c r="E26" i="2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" i="3"/>
  <c r="E21" i="3"/>
  <c r="D21" i="3"/>
  <c r="E18" i="2"/>
  <c r="E19" i="2"/>
  <c r="E20" i="2"/>
  <c r="E17" i="2"/>
  <c r="D21" i="2"/>
  <c r="B21" i="2"/>
  <c r="D15" i="2"/>
  <c r="D11" i="2"/>
  <c r="F14" i="2"/>
  <c r="F10" i="2"/>
  <c r="F5" i="2"/>
  <c r="E2" i="2"/>
  <c r="B8" i="1"/>
  <c r="B28" i="1" s="1"/>
  <c r="D23" i="1"/>
  <c r="D22" i="1"/>
  <c r="D21" i="1"/>
  <c r="D20" i="1"/>
  <c r="D18" i="1"/>
  <c r="D17" i="1"/>
  <c r="D16" i="1"/>
  <c r="D15" i="1"/>
  <c r="D14" i="1"/>
  <c r="D13" i="1"/>
  <c r="D12" i="1"/>
  <c r="D11" i="1"/>
  <c r="D10" i="1"/>
  <c r="D9" i="1"/>
  <c r="E21" i="2" l="1"/>
  <c r="F21" i="3"/>
  <c r="D19" i="1"/>
  <c r="D28" i="1"/>
  <c r="D8" i="1"/>
</calcChain>
</file>

<file path=xl/sharedStrings.xml><?xml version="1.0" encoding="utf-8"?>
<sst xmlns="http://schemas.openxmlformats.org/spreadsheetml/2006/main" count="100" uniqueCount="65">
  <si>
    <t>ДОХОДЫ РАЙОННОГО БЮДЖЕТА НА 2014 ГОД</t>
  </si>
  <si>
    <t>(рублей)</t>
  </si>
  <si>
    <t>Наименование доходов</t>
  </si>
  <si>
    <t>Проект решения</t>
  </si>
  <si>
    <t>Отклонение</t>
  </si>
  <si>
    <t>НАЛОГОВЫЕ                                 И НЕНАЛОГОВЫЕ ДОХОДЫ</t>
  </si>
  <si>
    <t>Налог на прибыль организаций</t>
  </si>
  <si>
    <t>Налог  на доходы физических лиц</t>
  </si>
  <si>
    <t>Налоги на совокупный доход</t>
  </si>
  <si>
    <t>Доходы от использования имущества, находящегося в муниципальной собственности</t>
  </si>
  <si>
    <t>Платежи при пользовании природными ресурсами</t>
  </si>
  <si>
    <t>Доходы от оказания платных услуг</t>
  </si>
  <si>
    <t>Доходы от продажи материальных и нематериальных активов</t>
  </si>
  <si>
    <t>Штрафы. санкции. возмещение ущерба</t>
  </si>
  <si>
    <t>Прочие неналоговые доходы</t>
  </si>
  <si>
    <t>БЕЗВОЗМЕЗДНЫЕ ПОСТУПЛЕНИЯ</t>
  </si>
  <si>
    <t>Иные межбюджетные трансферты</t>
  </si>
  <si>
    <t>Всего доходов</t>
  </si>
  <si>
    <t>Дотации бюджетам муниципальных районов</t>
  </si>
  <si>
    <t>Субсидии бюджетам муниципальных районов</t>
  </si>
  <si>
    <t>Субвенции бюджетам муниципальных районов</t>
  </si>
  <si>
    <t>к пояснительной записке</t>
  </si>
  <si>
    <t>Приложение № 2</t>
  </si>
  <si>
    <t>Акцизы по подакцизным товарам, производимые на территории РФ</t>
  </si>
  <si>
    <t>Уточненный план по решению от 07.11.2014 № 38-367Р</t>
  </si>
  <si>
    <t>ЕНВД</t>
  </si>
  <si>
    <t>ЕВВД до 01.01.2011</t>
  </si>
  <si>
    <t>ЕСХН</t>
  </si>
  <si>
    <t>патент</t>
  </si>
  <si>
    <t>% за кредит</t>
  </si>
  <si>
    <t>аренда земли</t>
  </si>
  <si>
    <t>аренда имущества</t>
  </si>
  <si>
    <t>негативное</t>
  </si>
  <si>
    <t>воздействие</t>
  </si>
  <si>
    <t>продажа имущества</t>
  </si>
  <si>
    <t>штрафы</t>
  </si>
  <si>
    <t>891</t>
  </si>
  <si>
    <t>1.16.23.05.1.05.0.000</t>
  </si>
  <si>
    <t>1.4.0</t>
  </si>
  <si>
    <t>321</t>
  </si>
  <si>
    <t>1.16.25.06.0.01.0.000</t>
  </si>
  <si>
    <t>081</t>
  </si>
  <si>
    <t>1.16.25.06.0.01.6.000</t>
  </si>
  <si>
    <t>188</t>
  </si>
  <si>
    <t>1.16.30.01.4.01.6.000</t>
  </si>
  <si>
    <t>119</t>
  </si>
  <si>
    <t>1.16.33.05.0.05.0.000</t>
  </si>
  <si>
    <t>161</t>
  </si>
  <si>
    <t>1.16.33.05.0.05.6.000</t>
  </si>
  <si>
    <t>707</t>
  </si>
  <si>
    <t>1.16.43.00.0.01.0.000</t>
  </si>
  <si>
    <t>1.16.43.00.0.01.6.000</t>
  </si>
  <si>
    <t>192</t>
  </si>
  <si>
    <t>1.16.90.05.0.05.0.000</t>
  </si>
  <si>
    <t>120</t>
  </si>
  <si>
    <t>812</t>
  </si>
  <si>
    <t>1.16.90.05.0.05.6.000</t>
  </si>
  <si>
    <t>177</t>
  </si>
  <si>
    <t>1.16.90.05.0.05.7.000</t>
  </si>
  <si>
    <t>прочие неналоговые</t>
  </si>
  <si>
    <t>не выясненые</t>
  </si>
  <si>
    <t>Прочие безвозмездные поступления от бюджетов поселений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</si>
  <si>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</si>
  <si>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</si>
  <si>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Прочие безвозмездные поступления в бюджеты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</si>
</sst>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(* #,##0.00_);_(* \(#,##0.00\);_(* &quot;-&quot;??_);_(@_)"/>
    <numFmt numFmtId="165" formatCode="#,##0.00_р_."/>
    <numFmt numFmtId="166" formatCode="#,##0.00_ ;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right"/>
    </xf>
    <xf numFmtId="164" fontId="3" fillId="0" borderId="1" xfId="1" applyNumberFormat="1" applyFont="1" applyBorder="1"/>
    <xf numFmtId="165" fontId="3" fillId="0" borderId="1" xfId="1" applyNumberFormat="1" applyFont="1" applyBorder="1" applyAlignment="1">
      <alignment horizontal="center" wrapText="1" shrinkToFi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3" fontId="4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3" fontId="0" fillId="0" borderId="0" xfId="1" applyFont="1"/>
    <xf numFmtId="43" fontId="0" fillId="0" borderId="0" xfId="0" applyNumberFormat="1"/>
    <xf numFmtId="0" fontId="0" fillId="0" borderId="1" xfId="0" applyBorder="1"/>
    <xf numFmtId="49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0" fillId="0" borderId="1" xfId="0" applyNumberFormat="1" applyBorder="1"/>
    <xf numFmtId="4" fontId="7" fillId="0" borderId="1" xfId="0" applyNumberFormat="1" applyFont="1" applyBorder="1"/>
    <xf numFmtId="4" fontId="3" fillId="0" borderId="2" xfId="0" applyNumberFormat="1" applyFont="1" applyFill="1" applyBorder="1" applyAlignment="1">
      <alignment vertical="center" wrapText="1"/>
    </xf>
    <xf numFmtId="0" fontId="6" fillId="0" borderId="1" xfId="0" applyFont="1" applyBorder="1"/>
    <xf numFmtId="166" fontId="7" fillId="3" borderId="1" xfId="1" applyNumberFormat="1" applyFont="1" applyFill="1" applyBorder="1"/>
    <xf numFmtId="43" fontId="7" fillId="3" borderId="1" xfId="1" applyFont="1" applyFill="1" applyBorder="1"/>
    <xf numFmtId="43" fontId="7" fillId="4" borderId="1" xfId="1" applyFont="1" applyFill="1" applyBorder="1"/>
    <xf numFmtId="166" fontId="7" fillId="3" borderId="1" xfId="1" applyNumberFormat="1" applyFont="1" applyFill="1" applyBorder="1" applyAlignment="1">
      <alignment horizontal="center"/>
    </xf>
    <xf numFmtId="43" fontId="7" fillId="3" borderId="1" xfId="0" applyNumberFormat="1" applyFont="1" applyFill="1" applyBorder="1"/>
    <xf numFmtId="0" fontId="7" fillId="0" borderId="1" xfId="0" applyFont="1" applyBorder="1"/>
    <xf numFmtId="43" fontId="7" fillId="0" borderId="1" xfId="1" applyNumberFormat="1" applyFont="1" applyBorder="1"/>
    <xf numFmtId="43" fontId="7" fillId="0" borderId="1" xfId="1" applyFont="1" applyBorder="1"/>
    <xf numFmtId="43" fontId="7" fillId="0" borderId="1" xfId="0" applyNumberFormat="1" applyFont="1" applyBorder="1"/>
    <xf numFmtId="43" fontId="8" fillId="0" borderId="1" xfId="1" applyFont="1" applyBorder="1"/>
    <xf numFmtId="4" fontId="3" fillId="0" borderId="1" xfId="0" applyNumberFormat="1" applyFont="1" applyFill="1" applyBorder="1" applyAlignment="1">
      <alignment vertical="center" wrapText="1"/>
    </xf>
    <xf numFmtId="43" fontId="6" fillId="0" borderId="1" xfId="1" applyFont="1" applyBorder="1"/>
    <xf numFmtId="43" fontId="0" fillId="5" borderId="0" xfId="1" applyFont="1" applyFill="1"/>
    <xf numFmtId="0" fontId="0" fillId="5" borderId="0" xfId="0" applyFill="1"/>
    <xf numFmtId="164" fontId="3" fillId="5" borderId="1" xfId="1" applyNumberFormat="1" applyFont="1" applyFill="1" applyBorder="1"/>
    <xf numFmtId="164" fontId="3" fillId="5" borderId="3" xfId="1" applyNumberFormat="1" applyFont="1" applyFill="1" applyBorder="1" applyAlignment="1">
      <alignment horizontal="center" wrapText="1" shrinkToFit="1"/>
    </xf>
    <xf numFmtId="164" fontId="3" fillId="0" borderId="2" xfId="1" applyNumberFormat="1" applyFont="1" applyFill="1" applyBorder="1"/>
    <xf numFmtId="165" fontId="3" fillId="0" borderId="1" xfId="1" applyNumberFormat="1" applyFont="1" applyBorder="1" applyAlignment="1">
      <alignment horizontal="center"/>
    </xf>
    <xf numFmtId="165" fontId="3" fillId="0" borderId="1" xfId="1" applyNumberFormat="1" applyFont="1" applyBorder="1"/>
    <xf numFmtId="165" fontId="4" fillId="0" borderId="1" xfId="1" applyNumberFormat="1" applyFont="1" applyBorder="1"/>
    <xf numFmtId="165" fontId="3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3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topLeftCell="A52" workbookViewId="0">
      <selection activeCell="E10" sqref="E10"/>
    </sheetView>
  </sheetViews>
  <sheetFormatPr defaultRowHeight="15" x14ac:dyDescent="0.25"/>
  <cols>
    <col min="1" max="1" width="30.140625" customWidth="1"/>
    <col min="2" max="3" width="18.7109375" customWidth="1"/>
    <col min="4" max="4" width="19" customWidth="1"/>
    <col min="5" max="5" width="16.7109375" hidden="1" customWidth="1"/>
    <col min="6" max="6" width="14.28515625" customWidth="1"/>
  </cols>
  <sheetData>
    <row r="1" spans="1:6" x14ac:dyDescent="0.25">
      <c r="A1" s="43" t="s">
        <v>22</v>
      </c>
      <c r="B1" s="43"/>
      <c r="C1" s="43"/>
      <c r="D1" s="43"/>
    </row>
    <row r="2" spans="1:6" x14ac:dyDescent="0.25">
      <c r="C2" s="43" t="s">
        <v>21</v>
      </c>
      <c r="D2" s="43"/>
    </row>
    <row r="3" spans="1:6" x14ac:dyDescent="0.25">
      <c r="D3" s="10"/>
    </row>
    <row r="4" spans="1:6" ht="15.75" x14ac:dyDescent="0.25">
      <c r="A4" s="44" t="s">
        <v>0</v>
      </c>
      <c r="B4" s="44"/>
      <c r="C4" s="44"/>
      <c r="D4" s="44"/>
    </row>
    <row r="6" spans="1:6" x14ac:dyDescent="0.25">
      <c r="D6" s="1" t="s">
        <v>1</v>
      </c>
    </row>
    <row r="7" spans="1:6" ht="63" x14ac:dyDescent="0.25">
      <c r="A7" s="12" t="s">
        <v>2</v>
      </c>
      <c r="B7" s="11" t="s">
        <v>24</v>
      </c>
      <c r="C7" s="11" t="s">
        <v>3</v>
      </c>
      <c r="D7" s="11" t="s">
        <v>4</v>
      </c>
    </row>
    <row r="8" spans="1:6" ht="25.5" x14ac:dyDescent="0.25">
      <c r="A8" s="4" t="s">
        <v>5</v>
      </c>
      <c r="B8" s="2">
        <f>B9+B10+B11+B12+B13+B14+B15+B16+B17+B18</f>
        <v>216404290</v>
      </c>
      <c r="C8" s="2">
        <f>C9+C10+C11+C12+C13+C14+C15+C16+C17+C18</f>
        <v>213230639.41999996</v>
      </c>
      <c r="D8" s="39">
        <f>C8-B8</f>
        <v>-3173650.5800000429</v>
      </c>
    </row>
    <row r="9" spans="1:6" ht="31.5" x14ac:dyDescent="0.25">
      <c r="A9" s="5" t="s">
        <v>6</v>
      </c>
      <c r="B9" s="2">
        <v>50000</v>
      </c>
      <c r="C9" s="2">
        <v>50000</v>
      </c>
      <c r="D9" s="3">
        <f t="shared" ref="D9:D14" si="0">C9-B9</f>
        <v>0</v>
      </c>
    </row>
    <row r="10" spans="1:6" ht="31.5" x14ac:dyDescent="0.25">
      <c r="A10" s="5" t="s">
        <v>7</v>
      </c>
      <c r="B10" s="2">
        <v>137848000</v>
      </c>
      <c r="C10" s="2">
        <v>120396120</v>
      </c>
      <c r="D10" s="3">
        <f t="shared" si="0"/>
        <v>-17451880</v>
      </c>
      <c r="E10" s="13">
        <v>2886680</v>
      </c>
    </row>
    <row r="11" spans="1:6" ht="47.25" x14ac:dyDescent="0.25">
      <c r="A11" s="5" t="s">
        <v>23</v>
      </c>
      <c r="B11" s="2">
        <v>220400</v>
      </c>
      <c r="C11" s="2">
        <v>220400</v>
      </c>
      <c r="D11" s="3">
        <f t="shared" si="0"/>
        <v>0</v>
      </c>
    </row>
    <row r="12" spans="1:6" ht="15.75" x14ac:dyDescent="0.25">
      <c r="A12" s="5" t="s">
        <v>8</v>
      </c>
      <c r="B12" s="2">
        <v>1941300</v>
      </c>
      <c r="C12" s="2">
        <v>2186216.08</v>
      </c>
      <c r="D12" s="3">
        <f t="shared" si="0"/>
        <v>244916.08000000007</v>
      </c>
    </row>
    <row r="13" spans="1:6" ht="63" x14ac:dyDescent="0.25">
      <c r="A13" s="5" t="s">
        <v>9</v>
      </c>
      <c r="B13" s="2">
        <v>6704800</v>
      </c>
      <c r="C13" s="2">
        <v>8906300</v>
      </c>
      <c r="D13" s="3">
        <f t="shared" si="0"/>
        <v>2201500</v>
      </c>
      <c r="E13" s="34"/>
      <c r="F13" s="35"/>
    </row>
    <row r="14" spans="1:6" ht="31.5" x14ac:dyDescent="0.25">
      <c r="A14" s="5" t="s">
        <v>10</v>
      </c>
      <c r="B14" s="2">
        <v>900000</v>
      </c>
      <c r="C14" s="2">
        <v>1325690</v>
      </c>
      <c r="D14" s="3">
        <f t="shared" si="0"/>
        <v>425690</v>
      </c>
    </row>
    <row r="15" spans="1:6" ht="31.5" x14ac:dyDescent="0.25">
      <c r="A15" s="5" t="s">
        <v>11</v>
      </c>
      <c r="B15" s="2">
        <v>2940000</v>
      </c>
      <c r="C15" s="36">
        <v>2653030</v>
      </c>
      <c r="D15" s="39">
        <f>C15-B15</f>
        <v>-286970</v>
      </c>
    </row>
    <row r="16" spans="1:6" ht="47.25" x14ac:dyDescent="0.25">
      <c r="A16" s="5" t="s">
        <v>12</v>
      </c>
      <c r="B16" s="2">
        <v>2560500</v>
      </c>
      <c r="C16" s="2">
        <v>2495500</v>
      </c>
      <c r="D16" s="3">
        <f>C16-B16</f>
        <v>-65000</v>
      </c>
    </row>
    <row r="17" spans="1:5" ht="31.5" x14ac:dyDescent="0.25">
      <c r="A17" s="5" t="s">
        <v>13</v>
      </c>
      <c r="B17" s="2">
        <v>63199290</v>
      </c>
      <c r="C17" s="2">
        <v>72825960.950000003</v>
      </c>
      <c r="D17" s="42">
        <f>C17-B17</f>
        <v>9626670.950000003</v>
      </c>
      <c r="E17">
        <v>-0.57999999999999996</v>
      </c>
    </row>
    <row r="18" spans="1:5" ht="15.75" x14ac:dyDescent="0.25">
      <c r="A18" s="5" t="s">
        <v>14</v>
      </c>
      <c r="B18" s="2">
        <v>40000</v>
      </c>
      <c r="C18" s="33">
        <v>2171422.39</v>
      </c>
      <c r="D18" s="3">
        <f>C18-B18</f>
        <v>2131422.39</v>
      </c>
    </row>
    <row r="19" spans="1:5" ht="25.5" x14ac:dyDescent="0.25">
      <c r="A19" s="4" t="s">
        <v>15</v>
      </c>
      <c r="B19" s="2">
        <f>B20+B21+B22+B23+B27+B24+B25+B26</f>
        <v>449356905.69</v>
      </c>
      <c r="C19" s="2">
        <f>C20+C21+C22+C23+C27+C24+C25+C26</f>
        <v>455986586.61999995</v>
      </c>
      <c r="D19" s="40">
        <f>C19-B19</f>
        <v>6629680.9299999475</v>
      </c>
      <c r="E19" s="13"/>
    </row>
    <row r="20" spans="1:5" ht="31.5" x14ac:dyDescent="0.25">
      <c r="A20" s="6" t="s">
        <v>18</v>
      </c>
      <c r="B20" s="2">
        <v>49117100</v>
      </c>
      <c r="C20" s="2">
        <v>49117100</v>
      </c>
      <c r="D20" s="39">
        <f t="shared" ref="D20:D28" si="1">C20-B20</f>
        <v>0</v>
      </c>
      <c r="E20" s="13"/>
    </row>
    <row r="21" spans="1:5" ht="31.5" x14ac:dyDescent="0.25">
      <c r="A21" s="7" t="s">
        <v>19</v>
      </c>
      <c r="B21" s="2">
        <v>89620188.319999993</v>
      </c>
      <c r="C21" s="2">
        <v>94269678.319999993</v>
      </c>
      <c r="D21" s="39">
        <f t="shared" si="1"/>
        <v>4649490</v>
      </c>
    </row>
    <row r="22" spans="1:5" ht="31.5" x14ac:dyDescent="0.25">
      <c r="A22" s="7" t="s">
        <v>20</v>
      </c>
      <c r="B22" s="2">
        <v>274493344.11000001</v>
      </c>
      <c r="C22" s="2">
        <v>277927143.32999998</v>
      </c>
      <c r="D22" s="39">
        <f t="shared" si="1"/>
        <v>3433799.219999969</v>
      </c>
    </row>
    <row r="23" spans="1:5" ht="31.5" x14ac:dyDescent="0.25">
      <c r="A23" s="5" t="s">
        <v>16</v>
      </c>
      <c r="B23" s="37">
        <v>36174269.560000002</v>
      </c>
      <c r="C23" s="37">
        <v>35120661.270000003</v>
      </c>
      <c r="D23" s="39">
        <f t="shared" si="1"/>
        <v>-1053608.2899999991</v>
      </c>
    </row>
    <row r="24" spans="1:5" ht="47.25" x14ac:dyDescent="0.25">
      <c r="A24" s="5" t="s">
        <v>61</v>
      </c>
      <c r="B24" s="2">
        <v>750000</v>
      </c>
      <c r="C24" s="2">
        <v>350000</v>
      </c>
      <c r="D24" s="39">
        <f t="shared" si="1"/>
        <v>-400000</v>
      </c>
    </row>
    <row r="25" spans="1:5" ht="47.25" x14ac:dyDescent="0.25">
      <c r="A25" s="5" t="s">
        <v>64</v>
      </c>
      <c r="B25" s="2">
        <v>158000</v>
      </c>
      <c r="C25" s="2">
        <v>158000</v>
      </c>
      <c r="D25" s="39">
        <f t="shared" si="1"/>
        <v>0</v>
      </c>
    </row>
    <row r="26" spans="1:5" ht="141.75" x14ac:dyDescent="0.25">
      <c r="A26" s="5" t="s">
        <v>62</v>
      </c>
      <c r="B26" s="2">
        <v>149640</v>
      </c>
      <c r="C26" s="2">
        <v>149640</v>
      </c>
      <c r="D26" s="39">
        <f t="shared" si="1"/>
        <v>0</v>
      </c>
    </row>
    <row r="27" spans="1:5" ht="110.25" x14ac:dyDescent="0.25">
      <c r="A27" s="5" t="s">
        <v>63</v>
      </c>
      <c r="B27" s="3">
        <v>-1105636.3</v>
      </c>
      <c r="C27" s="3">
        <v>-1105636.3</v>
      </c>
      <c r="D27" s="39">
        <f t="shared" si="1"/>
        <v>0</v>
      </c>
    </row>
    <row r="28" spans="1:5" ht="15.75" x14ac:dyDescent="0.25">
      <c r="A28" s="9" t="s">
        <v>17</v>
      </c>
      <c r="B28" s="8">
        <f>B8+B19</f>
        <v>665761195.69000006</v>
      </c>
      <c r="C28" s="8">
        <f>C8+C19</f>
        <v>669217226.03999996</v>
      </c>
      <c r="D28" s="41">
        <f t="shared" si="1"/>
        <v>3456030.3499999046</v>
      </c>
    </row>
    <row r="29" spans="1:5" ht="15.75" x14ac:dyDescent="0.25">
      <c r="C29" s="38"/>
    </row>
    <row r="30" spans="1:5" x14ac:dyDescent="0.25">
      <c r="C30" s="14"/>
    </row>
  </sheetData>
  <mergeCells count="3">
    <mergeCell ref="A1:D1"/>
    <mergeCell ref="A4:D4"/>
    <mergeCell ref="C2:D2"/>
  </mergeCells>
  <pageMargins left="0.70866141732283472" right="0.70866141732283472" top="0.74803149606299213" bottom="0.35433070866141736" header="0.31496062992125984" footer="0.31496062992125984"/>
  <pageSetup paperSize="9" scale="95" fitToHeight="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1"/>
  <sheetViews>
    <sheetView workbookViewId="0">
      <selection activeCell="B10" sqref="B10"/>
    </sheetView>
  </sheetViews>
  <sheetFormatPr defaultRowHeight="15" x14ac:dyDescent="0.25"/>
  <cols>
    <col min="1" max="1" width="22.85546875" customWidth="1"/>
    <col min="2" max="2" width="20.28515625" customWidth="1"/>
    <col min="3" max="3" width="17.85546875" customWidth="1"/>
    <col min="4" max="4" width="18.7109375" customWidth="1"/>
    <col min="5" max="5" width="16.5703125" customWidth="1"/>
    <col min="6" max="6" width="19.140625" customWidth="1"/>
  </cols>
  <sheetData>
    <row r="2" spans="1:6" x14ac:dyDescent="0.25">
      <c r="E2" s="14">
        <f>B5-D5</f>
        <v>325000</v>
      </c>
    </row>
    <row r="3" spans="1:6" ht="15.75" x14ac:dyDescent="0.25">
      <c r="A3" s="27"/>
      <c r="B3" s="27"/>
      <c r="C3" s="27"/>
      <c r="D3" s="27"/>
      <c r="E3" s="27"/>
      <c r="F3" s="27"/>
    </row>
    <row r="4" spans="1:6" ht="15.75" x14ac:dyDescent="0.25">
      <c r="A4" s="27"/>
      <c r="B4" s="27"/>
      <c r="C4" s="27"/>
      <c r="D4" s="27"/>
      <c r="E4" s="27"/>
      <c r="F4" s="27"/>
    </row>
    <row r="5" spans="1:6" ht="15.75" x14ac:dyDescent="0.25">
      <c r="A5" s="27" t="s">
        <v>25</v>
      </c>
      <c r="B5" s="28">
        <v>1800000</v>
      </c>
      <c r="C5" s="29">
        <v>1475418.43</v>
      </c>
      <c r="D5" s="29">
        <v>1475000</v>
      </c>
      <c r="E5" s="22">
        <v>-325000</v>
      </c>
      <c r="F5" s="45">
        <f>E5+E6</f>
        <v>-323735.92</v>
      </c>
    </row>
    <row r="6" spans="1:6" ht="15.75" x14ac:dyDescent="0.25">
      <c r="A6" s="27" t="s">
        <v>26</v>
      </c>
      <c r="B6" s="29">
        <v>0</v>
      </c>
      <c r="C6" s="29">
        <v>1264.08</v>
      </c>
      <c r="D6" s="29">
        <v>1264.08</v>
      </c>
      <c r="E6" s="23">
        <v>1264.08</v>
      </c>
      <c r="F6" s="46"/>
    </row>
    <row r="7" spans="1:6" ht="15.75" x14ac:dyDescent="0.25">
      <c r="A7" s="27"/>
      <c r="B7" s="29"/>
      <c r="C7" s="29"/>
      <c r="D7" s="29"/>
      <c r="E7" s="23"/>
      <c r="F7" s="27"/>
    </row>
    <row r="8" spans="1:6" ht="15.75" x14ac:dyDescent="0.25">
      <c r="A8" s="27" t="s">
        <v>27</v>
      </c>
      <c r="B8" s="29">
        <v>123300</v>
      </c>
      <c r="C8" s="29">
        <v>238300</v>
      </c>
      <c r="D8" s="29">
        <v>238300</v>
      </c>
      <c r="E8" s="23">
        <v>115000</v>
      </c>
      <c r="F8" s="27"/>
    </row>
    <row r="9" spans="1:6" ht="15.75" x14ac:dyDescent="0.25">
      <c r="A9" s="27"/>
      <c r="B9" s="29"/>
      <c r="C9" s="29"/>
      <c r="D9" s="29"/>
      <c r="E9" s="23"/>
      <c r="F9" s="27"/>
    </row>
    <row r="10" spans="1:6" ht="15.75" x14ac:dyDescent="0.25">
      <c r="A10" s="27" t="s">
        <v>28</v>
      </c>
      <c r="B10" s="29">
        <v>18000</v>
      </c>
      <c r="C10" s="29">
        <v>146652</v>
      </c>
      <c r="D10" s="29">
        <v>146652</v>
      </c>
      <c r="E10" s="23">
        <v>128652</v>
      </c>
      <c r="F10" s="30">
        <f>E10+E8+E6+E5</f>
        <v>-80083.920000000013</v>
      </c>
    </row>
    <row r="11" spans="1:6" ht="15.75" x14ac:dyDescent="0.25">
      <c r="A11" s="27"/>
      <c r="B11" s="29"/>
      <c r="C11" s="29"/>
      <c r="D11" s="31">
        <f>SUM(D5:D10)</f>
        <v>1861216.08</v>
      </c>
      <c r="E11" s="23"/>
      <c r="F11" s="27"/>
    </row>
    <row r="12" spans="1:6" ht="15.75" x14ac:dyDescent="0.25">
      <c r="A12" s="27" t="s">
        <v>29</v>
      </c>
      <c r="B12" s="29">
        <v>91300</v>
      </c>
      <c r="C12" s="29">
        <v>0</v>
      </c>
      <c r="D12" s="29">
        <v>0</v>
      </c>
      <c r="E12" s="24">
        <v>-91300</v>
      </c>
      <c r="F12" s="27"/>
    </row>
    <row r="13" spans="1:6" ht="15.75" x14ac:dyDescent="0.25">
      <c r="A13" s="27" t="s">
        <v>30</v>
      </c>
      <c r="B13" s="29">
        <v>3113500</v>
      </c>
      <c r="C13" s="29">
        <v>4399115</v>
      </c>
      <c r="D13" s="29">
        <v>4400000</v>
      </c>
      <c r="E13" s="23">
        <v>1286500</v>
      </c>
      <c r="F13" s="27"/>
    </row>
    <row r="14" spans="1:6" ht="15.75" x14ac:dyDescent="0.25">
      <c r="A14" s="27" t="s">
        <v>31</v>
      </c>
      <c r="B14" s="29">
        <v>3500000</v>
      </c>
      <c r="C14" s="29">
        <v>4500850.2300000004</v>
      </c>
      <c r="D14" s="29">
        <v>4500000</v>
      </c>
      <c r="E14" s="23">
        <v>1000000</v>
      </c>
      <c r="F14" s="30">
        <f>E14+E13+E12</f>
        <v>2195200</v>
      </c>
    </row>
    <row r="15" spans="1:6" ht="15.75" x14ac:dyDescent="0.25">
      <c r="A15" s="27"/>
      <c r="B15" s="29"/>
      <c r="C15" s="29"/>
      <c r="D15" s="31">
        <f>SUM(D13:D14)</f>
        <v>8900000</v>
      </c>
      <c r="E15" s="23"/>
      <c r="F15" s="27"/>
    </row>
    <row r="16" spans="1:6" ht="15.75" x14ac:dyDescent="0.25">
      <c r="A16" s="27"/>
      <c r="B16" s="29"/>
      <c r="C16" s="29"/>
      <c r="D16" s="29"/>
      <c r="E16" s="23"/>
      <c r="F16" s="27"/>
    </row>
    <row r="17" spans="1:6" ht="15.75" x14ac:dyDescent="0.25">
      <c r="A17" s="27" t="s">
        <v>32</v>
      </c>
      <c r="B17" s="29">
        <v>60000</v>
      </c>
      <c r="C17" s="29">
        <v>112188.67</v>
      </c>
      <c r="D17" s="29">
        <v>112200</v>
      </c>
      <c r="E17" s="23">
        <f>D17-B17</f>
        <v>52200</v>
      </c>
      <c r="F17" s="27"/>
    </row>
    <row r="18" spans="1:6" ht="15.75" x14ac:dyDescent="0.25">
      <c r="A18" s="27" t="s">
        <v>33</v>
      </c>
      <c r="B18" s="29">
        <v>40000</v>
      </c>
      <c r="C18" s="29">
        <v>39569.58</v>
      </c>
      <c r="D18" s="29">
        <v>39500</v>
      </c>
      <c r="E18" s="25">
        <f t="shared" ref="E18:E20" si="0">D18-B18</f>
        <v>-500</v>
      </c>
      <c r="F18" s="27"/>
    </row>
    <row r="19" spans="1:6" ht="15.75" x14ac:dyDescent="0.25">
      <c r="A19" s="27"/>
      <c r="B19" s="29">
        <v>100000</v>
      </c>
      <c r="C19" s="29">
        <v>374687.05</v>
      </c>
      <c r="D19" s="29">
        <v>374700</v>
      </c>
      <c r="E19" s="23">
        <f t="shared" si="0"/>
        <v>274700</v>
      </c>
      <c r="F19" s="27"/>
    </row>
    <row r="20" spans="1:6" ht="15.75" x14ac:dyDescent="0.25">
      <c r="A20" s="27"/>
      <c r="B20" s="29">
        <v>700000</v>
      </c>
      <c r="C20" s="29">
        <v>787623.05</v>
      </c>
      <c r="D20" s="29">
        <v>787600</v>
      </c>
      <c r="E20" s="23">
        <f t="shared" si="0"/>
        <v>87600</v>
      </c>
      <c r="F20" s="27"/>
    </row>
    <row r="21" spans="1:6" ht="15.75" x14ac:dyDescent="0.25">
      <c r="A21" s="27"/>
      <c r="B21" s="30">
        <f>SUM(B17:B20)</f>
        <v>900000</v>
      </c>
      <c r="C21" s="27"/>
      <c r="D21" s="30">
        <f>SUM(D17:D20)</f>
        <v>1314000</v>
      </c>
      <c r="E21" s="26">
        <f>D21-B21</f>
        <v>414000</v>
      </c>
      <c r="F21" s="27"/>
    </row>
    <row r="22" spans="1:6" ht="15.75" x14ac:dyDescent="0.25">
      <c r="A22" s="27"/>
      <c r="B22" s="27"/>
      <c r="C22" s="27"/>
      <c r="D22" s="27"/>
      <c r="E22" s="27"/>
      <c r="F22" s="27"/>
    </row>
    <row r="23" spans="1:6" ht="15.75" x14ac:dyDescent="0.25">
      <c r="A23" s="27" t="s">
        <v>34</v>
      </c>
      <c r="B23" s="30">
        <v>200000</v>
      </c>
      <c r="C23" s="29">
        <v>135000</v>
      </c>
      <c r="D23" s="27"/>
      <c r="E23" s="27"/>
      <c r="F23" s="27"/>
    </row>
    <row r="24" spans="1:6" ht="15.75" x14ac:dyDescent="0.25">
      <c r="A24" s="27"/>
      <c r="B24" s="30">
        <v>2360500</v>
      </c>
      <c r="C24" s="29">
        <v>2213258.5099999998</v>
      </c>
      <c r="D24" s="27"/>
      <c r="E24" s="27"/>
      <c r="F24" s="27"/>
    </row>
    <row r="25" spans="1:6" ht="15.75" x14ac:dyDescent="0.25">
      <c r="A25" s="27"/>
      <c r="B25" s="27"/>
      <c r="C25" s="27"/>
      <c r="D25" s="27"/>
      <c r="E25" s="27"/>
      <c r="F25" s="27"/>
    </row>
    <row r="26" spans="1:6" ht="15.75" x14ac:dyDescent="0.25">
      <c r="A26" s="27" t="s">
        <v>35</v>
      </c>
      <c r="B26" s="29">
        <v>63199290</v>
      </c>
      <c r="C26" s="32">
        <v>72826028.969999999</v>
      </c>
      <c r="D26" s="2">
        <v>72826028.969999999</v>
      </c>
      <c r="E26" s="29">
        <f>D26-B26</f>
        <v>9626738.9699999988</v>
      </c>
      <c r="F26" s="27"/>
    </row>
    <row r="27" spans="1:6" ht="15.75" x14ac:dyDescent="0.25">
      <c r="A27" s="27"/>
      <c r="B27" s="29"/>
      <c r="C27" s="29"/>
      <c r="D27" s="29"/>
      <c r="E27" s="29"/>
      <c r="F27" s="27"/>
    </row>
    <row r="28" spans="1:6" ht="15.75" x14ac:dyDescent="0.25">
      <c r="A28" s="27" t="s">
        <v>59</v>
      </c>
      <c r="B28" s="29"/>
      <c r="C28" s="29"/>
      <c r="D28" s="29"/>
      <c r="E28" s="29"/>
      <c r="F28" s="27"/>
    </row>
    <row r="29" spans="1:6" ht="15.75" x14ac:dyDescent="0.25">
      <c r="A29" s="27" t="s">
        <v>60</v>
      </c>
      <c r="B29" s="29"/>
      <c r="C29" s="29">
        <v>-40483.5</v>
      </c>
      <c r="D29" s="29"/>
      <c r="E29" s="29"/>
      <c r="F29" s="27"/>
    </row>
    <row r="30" spans="1:6" x14ac:dyDescent="0.25">
      <c r="A30" s="21" t="s">
        <v>59</v>
      </c>
      <c r="B30" s="33">
        <v>40000</v>
      </c>
      <c r="C30" s="33">
        <v>2171422.39</v>
      </c>
      <c r="D30" s="33">
        <v>2171422.39</v>
      </c>
      <c r="E30" s="33">
        <f>D30-B30</f>
        <v>2131422.39</v>
      </c>
      <c r="F30" s="21"/>
    </row>
    <row r="31" spans="1:6" x14ac:dyDescent="0.25">
      <c r="B31" s="13"/>
      <c r="C31" s="13"/>
      <c r="D31" s="13"/>
      <c r="E31" s="13"/>
    </row>
  </sheetData>
  <mergeCells count="1">
    <mergeCell ref="F5:F6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2"/>
  <sheetViews>
    <sheetView workbookViewId="0">
      <selection activeCell="E22" sqref="E22"/>
    </sheetView>
  </sheetViews>
  <sheetFormatPr defaultRowHeight="15" x14ac:dyDescent="0.25"/>
  <cols>
    <col min="2" max="2" width="22.42578125" customWidth="1"/>
    <col min="4" max="5" width="17" customWidth="1"/>
    <col min="6" max="6" width="16" customWidth="1"/>
  </cols>
  <sheetData>
    <row r="2" spans="1:6" ht="15.75" x14ac:dyDescent="0.25">
      <c r="A2" s="16" t="s">
        <v>36</v>
      </c>
      <c r="B2" s="16" t="s">
        <v>37</v>
      </c>
      <c r="C2" s="16" t="s">
        <v>38</v>
      </c>
      <c r="D2" s="17">
        <v>0</v>
      </c>
      <c r="E2" s="17">
        <v>3223.75</v>
      </c>
      <c r="F2" s="19">
        <f>E2-D2</f>
        <v>3223.75</v>
      </c>
    </row>
    <row r="3" spans="1:6" ht="15.75" x14ac:dyDescent="0.25">
      <c r="A3" s="16" t="s">
        <v>39</v>
      </c>
      <c r="B3" s="16" t="s">
        <v>40</v>
      </c>
      <c r="C3" s="16" t="s">
        <v>38</v>
      </c>
      <c r="D3" s="17">
        <v>4000</v>
      </c>
      <c r="E3" s="17">
        <v>0</v>
      </c>
      <c r="F3" s="19">
        <f t="shared" ref="F3:F20" si="0">E3-D3</f>
        <v>-4000</v>
      </c>
    </row>
    <row r="4" spans="1:6" ht="15.75" x14ac:dyDescent="0.25">
      <c r="A4" s="16" t="s">
        <v>41</v>
      </c>
      <c r="B4" s="16" t="s">
        <v>42</v>
      </c>
      <c r="C4" s="16" t="s">
        <v>38</v>
      </c>
      <c r="D4" s="17">
        <v>250000</v>
      </c>
      <c r="E4" s="17">
        <v>158260.78</v>
      </c>
      <c r="F4" s="19">
        <f t="shared" si="0"/>
        <v>-91739.22</v>
      </c>
    </row>
    <row r="5" spans="1:6" ht="15.75" x14ac:dyDescent="0.25">
      <c r="A5" s="16" t="s">
        <v>43</v>
      </c>
      <c r="B5" s="16" t="s">
        <v>44</v>
      </c>
      <c r="C5" s="16" t="s">
        <v>38</v>
      </c>
      <c r="D5" s="17">
        <v>0</v>
      </c>
      <c r="E5" s="17">
        <v>2000</v>
      </c>
      <c r="F5" s="19">
        <f t="shared" si="0"/>
        <v>2000</v>
      </c>
    </row>
    <row r="6" spans="1:6" ht="15.75" x14ac:dyDescent="0.25">
      <c r="A6" s="16" t="s">
        <v>45</v>
      </c>
      <c r="B6" s="16" t="s">
        <v>46</v>
      </c>
      <c r="C6" s="16" t="s">
        <v>38</v>
      </c>
      <c r="D6" s="17">
        <v>0</v>
      </c>
      <c r="E6" s="17">
        <v>50000</v>
      </c>
      <c r="F6" s="19">
        <f t="shared" si="0"/>
        <v>50000</v>
      </c>
    </row>
    <row r="7" spans="1:6" ht="15.75" x14ac:dyDescent="0.25">
      <c r="A7" s="16" t="s">
        <v>47</v>
      </c>
      <c r="B7" s="16" t="s">
        <v>48</v>
      </c>
      <c r="C7" s="16" t="s">
        <v>38</v>
      </c>
      <c r="D7" s="17">
        <v>3000</v>
      </c>
      <c r="E7" s="17">
        <v>0</v>
      </c>
      <c r="F7" s="19">
        <f t="shared" si="0"/>
        <v>-3000</v>
      </c>
    </row>
    <row r="8" spans="1:6" ht="15.75" x14ac:dyDescent="0.25">
      <c r="A8" s="16" t="s">
        <v>49</v>
      </c>
      <c r="B8" s="16" t="s">
        <v>50</v>
      </c>
      <c r="C8" s="16" t="s">
        <v>38</v>
      </c>
      <c r="D8" s="17">
        <v>2000</v>
      </c>
      <c r="E8" s="17">
        <v>0</v>
      </c>
      <c r="F8" s="19">
        <f t="shared" si="0"/>
        <v>-2000</v>
      </c>
    </row>
    <row r="9" spans="1:6" ht="15.75" x14ac:dyDescent="0.25">
      <c r="A9" s="16" t="s">
        <v>41</v>
      </c>
      <c r="B9" s="16" t="s">
        <v>51</v>
      </c>
      <c r="C9" s="16" t="s">
        <v>38</v>
      </c>
      <c r="D9" s="17">
        <v>0</v>
      </c>
      <c r="E9" s="17">
        <v>6000</v>
      </c>
      <c r="F9" s="19">
        <f t="shared" si="0"/>
        <v>6000</v>
      </c>
    </row>
    <row r="10" spans="1:6" ht="15.75" x14ac:dyDescent="0.25">
      <c r="A10" s="16" t="s">
        <v>43</v>
      </c>
      <c r="B10" s="16" t="s">
        <v>51</v>
      </c>
      <c r="C10" s="16" t="s">
        <v>38</v>
      </c>
      <c r="D10" s="17">
        <v>0</v>
      </c>
      <c r="E10" s="17">
        <v>4000</v>
      </c>
      <c r="F10" s="19">
        <f t="shared" si="0"/>
        <v>4000</v>
      </c>
    </row>
    <row r="11" spans="1:6" ht="15.75" x14ac:dyDescent="0.25">
      <c r="A11" s="16" t="s">
        <v>52</v>
      </c>
      <c r="B11" s="16" t="s">
        <v>51</v>
      </c>
      <c r="C11" s="16" t="s">
        <v>38</v>
      </c>
      <c r="D11" s="17">
        <v>0</v>
      </c>
      <c r="E11" s="17">
        <v>8310.39</v>
      </c>
      <c r="F11" s="19">
        <f t="shared" si="0"/>
        <v>8310.39</v>
      </c>
    </row>
    <row r="12" spans="1:6" ht="15.75" x14ac:dyDescent="0.25">
      <c r="A12" s="16" t="s">
        <v>41</v>
      </c>
      <c r="B12" s="16" t="s">
        <v>53</v>
      </c>
      <c r="C12" s="16" t="s">
        <v>38</v>
      </c>
      <c r="D12" s="17">
        <v>6000</v>
      </c>
      <c r="E12" s="17">
        <v>0</v>
      </c>
      <c r="F12" s="19">
        <f t="shared" si="0"/>
        <v>-6000</v>
      </c>
    </row>
    <row r="13" spans="1:6" ht="15.75" x14ac:dyDescent="0.25">
      <c r="A13" s="16" t="s">
        <v>54</v>
      </c>
      <c r="B13" s="16" t="s">
        <v>53</v>
      </c>
      <c r="C13" s="16" t="s">
        <v>38</v>
      </c>
      <c r="D13" s="17">
        <v>60000</v>
      </c>
      <c r="E13" s="17">
        <v>6000</v>
      </c>
      <c r="F13" s="19">
        <f t="shared" si="0"/>
        <v>-54000</v>
      </c>
    </row>
    <row r="14" spans="1:6" ht="15.75" x14ac:dyDescent="0.25">
      <c r="A14" s="16" t="s">
        <v>55</v>
      </c>
      <c r="B14" s="16" t="s">
        <v>53</v>
      </c>
      <c r="C14" s="16" t="s">
        <v>38</v>
      </c>
      <c r="D14" s="17">
        <v>10000</v>
      </c>
      <c r="E14" s="17">
        <v>87699.51</v>
      </c>
      <c r="F14" s="19">
        <f t="shared" si="0"/>
        <v>77699.509999999995</v>
      </c>
    </row>
    <row r="15" spans="1:6" ht="15.75" x14ac:dyDescent="0.25">
      <c r="A15" s="16" t="s">
        <v>36</v>
      </c>
      <c r="B15" s="16" t="s">
        <v>53</v>
      </c>
      <c r="C15" s="16" t="s">
        <v>38</v>
      </c>
      <c r="D15" s="17">
        <v>0</v>
      </c>
      <c r="E15" s="17">
        <v>750</v>
      </c>
      <c r="F15" s="19">
        <f t="shared" si="0"/>
        <v>750</v>
      </c>
    </row>
    <row r="16" spans="1:6" ht="15.75" x14ac:dyDescent="0.25">
      <c r="A16" s="16" t="s">
        <v>41</v>
      </c>
      <c r="B16" s="16" t="s">
        <v>56</v>
      </c>
      <c r="C16" s="16" t="s">
        <v>38</v>
      </c>
      <c r="D16" s="17">
        <v>62839290</v>
      </c>
      <c r="E16" s="17">
        <v>72458065.540000007</v>
      </c>
      <c r="F16" s="19">
        <f t="shared" si="0"/>
        <v>9618775.5400000066</v>
      </c>
    </row>
    <row r="17" spans="1:6" ht="15.75" x14ac:dyDescent="0.25">
      <c r="A17" s="16" t="s">
        <v>43</v>
      </c>
      <c r="B17" s="16" t="s">
        <v>56</v>
      </c>
      <c r="C17" s="16" t="s">
        <v>38</v>
      </c>
      <c r="D17" s="17">
        <v>0</v>
      </c>
      <c r="E17" s="17">
        <v>10009.41</v>
      </c>
      <c r="F17" s="19">
        <f t="shared" si="0"/>
        <v>10009.41</v>
      </c>
    </row>
    <row r="18" spans="1:6" ht="15.75" x14ac:dyDescent="0.25">
      <c r="A18" s="16" t="s">
        <v>52</v>
      </c>
      <c r="B18" s="16" t="s">
        <v>56</v>
      </c>
      <c r="C18" s="16" t="s">
        <v>38</v>
      </c>
      <c r="D18" s="17">
        <v>0</v>
      </c>
      <c r="E18" s="17">
        <v>31409.59</v>
      </c>
      <c r="F18" s="19">
        <f t="shared" si="0"/>
        <v>31409.59</v>
      </c>
    </row>
    <row r="19" spans="1:6" ht="15.75" x14ac:dyDescent="0.25">
      <c r="A19" s="16" t="s">
        <v>49</v>
      </c>
      <c r="B19" s="16" t="s">
        <v>56</v>
      </c>
      <c r="C19" s="16" t="s">
        <v>38</v>
      </c>
      <c r="D19" s="17">
        <v>25000</v>
      </c>
      <c r="E19" s="17">
        <v>0</v>
      </c>
      <c r="F19" s="19">
        <f t="shared" si="0"/>
        <v>-25000</v>
      </c>
    </row>
    <row r="20" spans="1:6" ht="15.75" x14ac:dyDescent="0.25">
      <c r="A20" s="16" t="s">
        <v>57</v>
      </c>
      <c r="B20" s="16" t="s">
        <v>58</v>
      </c>
      <c r="C20" s="16" t="s">
        <v>38</v>
      </c>
      <c r="D20" s="17">
        <v>0</v>
      </c>
      <c r="E20" s="17">
        <v>300</v>
      </c>
      <c r="F20" s="19">
        <f t="shared" si="0"/>
        <v>300</v>
      </c>
    </row>
    <row r="21" spans="1:6" ht="15.75" x14ac:dyDescent="0.25">
      <c r="A21" s="15"/>
      <c r="B21" s="15"/>
      <c r="C21" s="15"/>
      <c r="D21" s="18">
        <f>SUM(D2:D20)</f>
        <v>63199290</v>
      </c>
      <c r="E21" s="18">
        <f>SUM(E2:E20)</f>
        <v>72826028.970000014</v>
      </c>
      <c r="F21" s="19">
        <f>E21-D21</f>
        <v>9626738.9700000137</v>
      </c>
    </row>
    <row r="22" spans="1:6" ht="15.75" x14ac:dyDescent="0.25">
      <c r="E22" s="20">
        <v>72826028.969999999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 2 к поясн</vt:lpstr>
      <vt:lpstr>расчеты</vt:lpstr>
      <vt:lpstr>штрафы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2015-04-13T08:22:23Z</dcterms:modified>
</cp:coreProperties>
</file>