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БЮДЖЕТ 2023\ПРОЕКТ РАЙОННОГО БЮДЖЕТА 2023-2025 ГОДЫ\ПРОЕКТ БЮДЖЕТА 2023-2025\Документы к проекту\"/>
    </mc:Choice>
  </mc:AlternateContent>
  <bookViews>
    <workbookView xWindow="0" yWindow="0" windowWidth="28800" windowHeight="11835" tabRatio="356"/>
  </bookViews>
  <sheets>
    <sheet name="конс" sheetId="8" r:id="rId1"/>
  </sheets>
  <definedNames>
    <definedName name="bold_col_number" localSheetId="0">#REF!</definedName>
    <definedName name="bold_col_number">#REF!</definedName>
    <definedName name="Colspan" localSheetId="0">#REF!</definedName>
    <definedName name="Colspan">#REF!</definedName>
    <definedName name="first_table_col" localSheetId="0">#REF!</definedName>
    <definedName name="first_table_col">#REF!</definedName>
    <definedName name="first_table_row1" localSheetId="0">#REF!</definedName>
    <definedName name="first_table_row1">#REF!</definedName>
    <definedName name="first_table_row2" localSheetId="0">#REF!</definedName>
    <definedName name="first_table_row2">#REF!</definedName>
    <definedName name="max_col_razn" localSheetId="0">#REF!</definedName>
    <definedName name="max_col_razn">#REF!</definedName>
    <definedName name="nc" localSheetId="0">#REF!</definedName>
    <definedName name="nc">#REF!</definedName>
    <definedName name="need_bold_rows" localSheetId="0">#REF!</definedName>
    <definedName name="need_bold_rows">#REF!</definedName>
    <definedName name="need_build_down" localSheetId="0">#REF!</definedName>
    <definedName name="need_build_down">#REF!</definedName>
    <definedName name="need_control_sum" localSheetId="0">#REF!</definedName>
    <definedName name="need_control_sum">#REF!</definedName>
    <definedName name="page_to_sheet_br" localSheetId="0">#REF!</definedName>
    <definedName name="page_to_sheet_br">#REF!</definedName>
    <definedName name="razn_down_rows" localSheetId="0">#REF!</definedName>
    <definedName name="razn_down_rows">#REF!</definedName>
    <definedName name="rows_to_delete" localSheetId="0">#REF!</definedName>
    <definedName name="rows_to_delete">#REF!</definedName>
    <definedName name="rows_to_last" localSheetId="0">#REF!</definedName>
    <definedName name="rows_to_last">#REF!</definedName>
    <definedName name="Signature_in_razn" localSheetId="0">#REF!</definedName>
    <definedName name="Signature_in_razn">#REF!</definedName>
    <definedName name="table">#REF!</definedName>
    <definedName name="имя">#REF!</definedName>
    <definedName name="копия">#REF!</definedName>
    <definedName name="_xlnm.Print_Area" localSheetId="0">конс!$A$1:$D$32</definedName>
    <definedName name="_xlnm.Print_Area">#REF!</definedName>
    <definedName name="пппппп">#REF!</definedName>
    <definedName name="разн">#REF!</definedName>
    <definedName name="район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8" l="1"/>
  <c r="C17" i="8"/>
  <c r="B17" i="8"/>
  <c r="B12" i="8"/>
  <c r="B24" i="8"/>
  <c r="B22" i="8"/>
  <c r="B21" i="8"/>
  <c r="B19" i="8"/>
  <c r="B18" i="8"/>
  <c r="B16" i="8"/>
  <c r="B15" i="8"/>
  <c r="B14" i="8"/>
  <c r="B13" i="8"/>
  <c r="D18" i="8"/>
  <c r="C18" i="8"/>
  <c r="R30" i="8" l="1"/>
  <c r="Q30" i="8"/>
  <c r="Q28" i="8"/>
  <c r="R28" i="8"/>
  <c r="P28" i="8"/>
  <c r="B25" i="8" l="1"/>
  <c r="B20" i="8"/>
  <c r="F27" i="8"/>
  <c r="C16" i="8" l="1"/>
  <c r="C15" i="8"/>
  <c r="C12" i="8"/>
  <c r="D26" i="8"/>
  <c r="C26" i="8"/>
  <c r="D21" i="8"/>
  <c r="C21" i="8"/>
  <c r="D16" i="8"/>
  <c r="D15" i="8"/>
  <c r="D14" i="8"/>
  <c r="C14" i="8"/>
  <c r="D12" i="8"/>
  <c r="B7" i="8"/>
  <c r="I10" i="8" l="1"/>
  <c r="L10" i="8"/>
  <c r="O10" i="8"/>
  <c r="P10" i="8"/>
  <c r="Q10" i="8"/>
  <c r="R10" i="8"/>
  <c r="C13" i="8"/>
  <c r="D13" i="8"/>
  <c r="C19" i="8"/>
  <c r="D19" i="8"/>
  <c r="C20" i="8"/>
  <c r="D20" i="8"/>
  <c r="C22" i="8"/>
  <c r="D22" i="8"/>
  <c r="B23" i="8"/>
  <c r="C23" i="8"/>
  <c r="D23" i="8"/>
  <c r="C24" i="8"/>
  <c r="D24" i="8"/>
  <c r="B26" i="8"/>
  <c r="B27" i="8" s="1"/>
  <c r="E27" i="8"/>
  <c r="G27" i="8"/>
  <c r="H27" i="8"/>
  <c r="I27" i="8"/>
  <c r="J27" i="8"/>
  <c r="K27" i="8"/>
  <c r="L27" i="8"/>
  <c r="M27" i="8"/>
  <c r="N27" i="8"/>
  <c r="O27" i="8"/>
  <c r="P27" i="8"/>
  <c r="Q27" i="8"/>
  <c r="R27" i="8"/>
  <c r="J30" i="8"/>
  <c r="M30" i="8"/>
  <c r="B34" i="8"/>
  <c r="C33" i="8"/>
  <c r="B35" i="8"/>
  <c r="B37" i="8"/>
  <c r="B38" i="8"/>
  <c r="B33" i="8" l="1"/>
  <c r="B36" i="8"/>
  <c r="K32" i="8"/>
  <c r="H32" i="8"/>
  <c r="Q29" i="8"/>
  <c r="C7" i="8"/>
  <c r="D7" i="8"/>
  <c r="R29" i="8"/>
  <c r="D33" i="8"/>
  <c r="N32" i="8"/>
  <c r="N4" i="8"/>
  <c r="K4" i="8"/>
  <c r="H4" i="8"/>
  <c r="G8" i="8" s="1"/>
  <c r="B8" i="8" s="1"/>
  <c r="Q31" i="8"/>
  <c r="R31" i="8"/>
  <c r="C27" i="8"/>
  <c r="C32" i="8" s="1"/>
  <c r="D36" i="8"/>
  <c r="D27" i="8"/>
  <c r="D32" i="8" s="1"/>
  <c r="B32" i="8"/>
  <c r="C36" i="8"/>
  <c r="H10" i="8" l="1"/>
  <c r="H28" i="8" s="1"/>
  <c r="J8" i="8"/>
  <c r="K10" i="8"/>
  <c r="K28" i="8" s="1"/>
  <c r="N10" i="8"/>
  <c r="N28" i="8" s="1"/>
  <c r="M8" i="8"/>
  <c r="C10" i="8" l="1"/>
  <c r="C31" i="8" s="1"/>
  <c r="C30" i="8" s="1"/>
  <c r="C29" i="8" s="1"/>
  <c r="C8" i="8"/>
  <c r="M10" i="8"/>
  <c r="D8" i="8"/>
  <c r="D10" i="8"/>
  <c r="J10" i="8"/>
  <c r="B10" i="8"/>
  <c r="B31" i="8" s="1"/>
  <c r="B30" i="8" s="1"/>
  <c r="B29" i="8" s="1"/>
  <c r="G10" i="8"/>
  <c r="C28" i="8"/>
  <c r="B28" i="8" l="1"/>
  <c r="D31" i="8"/>
  <c r="D30" i="8" s="1"/>
  <c r="D29" i="8" s="1"/>
  <c r="D28" i="8"/>
</calcChain>
</file>

<file path=xl/comments1.xml><?xml version="1.0" encoding="utf-8"?>
<comments xmlns="http://schemas.openxmlformats.org/spreadsheetml/2006/main">
  <authors>
    <author>LLI</author>
  </authors>
  <commentList>
    <comment ref="S12" authorId="0" shapeId="0">
      <text>
        <r>
          <rPr>
            <b/>
            <sz val="9"/>
            <color indexed="81"/>
            <rFont val="Tahoma"/>
            <family val="2"/>
            <charset val="204"/>
          </rPr>
          <t>LLI:</t>
        </r>
        <r>
          <rPr>
            <sz val="9"/>
            <color indexed="81"/>
            <rFont val="Tahoma"/>
            <family val="2"/>
            <charset val="204"/>
          </rPr>
          <t xml:space="preserve">
7514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  <charset val="204"/>
          </rPr>
          <t>LLI:</t>
        </r>
        <r>
          <rPr>
            <sz val="9"/>
            <color indexed="81"/>
            <rFont val="Tahoma"/>
            <family val="2"/>
            <charset val="204"/>
          </rPr>
          <t xml:space="preserve">
с учетом содер дорог 7508</t>
        </r>
      </text>
    </comment>
    <comment ref="Q16" authorId="0" shapeId="0">
      <text>
        <r>
          <rPr>
            <b/>
            <sz val="9"/>
            <color indexed="81"/>
            <rFont val="Tahoma"/>
            <family val="2"/>
            <charset val="204"/>
          </rPr>
          <t>LLI:</t>
        </r>
        <r>
          <rPr>
            <sz val="9"/>
            <color indexed="81"/>
            <rFont val="Tahoma"/>
            <family val="2"/>
            <charset val="204"/>
          </rPr>
          <t xml:space="preserve">
с услов утвер
2500000
минус</t>
        </r>
      </text>
    </comment>
    <comment ref="R16" authorId="0" shapeId="0">
      <text>
        <r>
          <rPr>
            <b/>
            <sz val="9"/>
            <color indexed="81"/>
            <rFont val="Tahoma"/>
            <family val="2"/>
            <charset val="204"/>
          </rPr>
          <t>LLI:</t>
        </r>
        <r>
          <rPr>
            <sz val="9"/>
            <color indexed="81"/>
            <rFont val="Tahoma"/>
            <family val="2"/>
            <charset val="204"/>
          </rPr>
          <t xml:space="preserve">
минус услов утвер
5000000
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  <charset val="204"/>
          </rPr>
          <t>LLI:</t>
        </r>
        <r>
          <rPr>
            <sz val="9"/>
            <color indexed="81"/>
            <rFont val="Tahoma"/>
            <family val="2"/>
            <charset val="204"/>
          </rPr>
          <t xml:space="preserve">
переданные полномочия от сельсоветов</t>
        </r>
      </text>
    </comment>
  </commentList>
</comments>
</file>

<file path=xl/sharedStrings.xml><?xml version="1.0" encoding="utf-8"?>
<sst xmlns="http://schemas.openxmlformats.org/spreadsheetml/2006/main" count="66" uniqueCount="57">
  <si>
    <t>Наименование показателей</t>
  </si>
  <si>
    <t>ДОХОДЫ</t>
  </si>
  <si>
    <t>Налоговые и неналоговые доходы</t>
  </si>
  <si>
    <t>Безвозмездные поступления</t>
  </si>
  <si>
    <t>Доходы от предпринимательской и иной приносящей доход деятельности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</si>
  <si>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</si>
  <si>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</si>
  <si>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</si>
  <si>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</si>
  <si>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</si>
  <si>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</si>
  <si>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</si>
  <si>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</si>
  <si>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</si>
  <si>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</si>
  <si>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</si>
  <si>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</si>
  <si>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</si>
  <si>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СМИ</t>
  </si>
  <si>
    <t>Обслуживание долга</t>
  </si>
  <si>
    <t>Условно утверждаемые расходы</t>
  </si>
  <si>
    <t>Всего расходов</t>
  </si>
  <si>
    <t>Дефицит (-) / Профицит (+)</t>
  </si>
  <si>
    <t>Источники финансирования дефицита</t>
  </si>
  <si>
    <t>Изменение остатков средств бюджета</t>
  </si>
  <si>
    <t xml:space="preserve">     -увеличение остатков средств бюджета</t>
  </si>
  <si>
    <t xml:space="preserve">     -уменьшение остатков средств бюджета</t>
  </si>
  <si>
    <t>консолидированный бюджет</t>
  </si>
  <si>
    <t>Межбюджетные трансферты общего характера бюджетам субъектов Российской Федерации и муниципальных образований</t>
  </si>
  <si>
    <t>(рублей)</t>
  </si>
  <si>
    <t>мбт</t>
  </si>
  <si>
    <t>Ф+К</t>
  </si>
  <si>
    <t>23 село</t>
  </si>
  <si>
    <t>краевые целевые</t>
  </si>
  <si>
    <t>проверка краевых</t>
  </si>
  <si>
    <t>прочие безвозмездные</t>
  </si>
  <si>
    <t>вырав край</t>
  </si>
  <si>
    <t>рост доходов</t>
  </si>
  <si>
    <t>Отстатки на нч г</t>
  </si>
  <si>
    <t>23 район</t>
  </si>
  <si>
    <t>24 село</t>
  </si>
  <si>
    <t>Кредиты кредитных организаций</t>
  </si>
  <si>
    <t>Бюджетные кредиты из краевого бюджета</t>
  </si>
  <si>
    <t xml:space="preserve">    - полученные кредиты</t>
  </si>
  <si>
    <t xml:space="preserve">    - погашенные кредиты</t>
  </si>
  <si>
    <t>остатки на н.г.</t>
  </si>
  <si>
    <t>прочие безв на кредит</t>
  </si>
  <si>
    <t>Прогноз основных характеристик консолидированного бюджета  Ачинского района на 2023-2025 годы</t>
  </si>
  <si>
    <t>24 район</t>
  </si>
  <si>
    <t>25район</t>
  </si>
  <si>
    <t>25 село</t>
  </si>
  <si>
    <t>дотация на вырав</t>
  </si>
  <si>
    <t>дотация на сбал</t>
  </si>
  <si>
    <t>дотации на ФОТ</t>
  </si>
  <si>
    <t>летний отдых</t>
  </si>
  <si>
    <t>23-25 район летний отдых</t>
  </si>
  <si>
    <t>проверка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</si>
</sst>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#,##0.0"/>
    <numFmt numFmtId="167" formatCode="_(* #,##0.00_);_(* \(#,##0.00\);_(* &quot;-&quot;??_);_(@_)"/>
    <numFmt numFmtId="168" formatCode="#,##0.00_ ;\-#,##0.00\ "/>
  </numFmts>
  <fonts count="34" x14ac:knownFonts="1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1"/>
      <color indexed="9"/>
      <name val="Calibri"/>
      <family val="2"/>
      <charset val="204"/>
    </font>
    <font>
      <i/>
      <sz val="1"/>
      <color indexed="16"/>
      <name val="Courier"/>
      <family val="3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1">
      <protection locked="0"/>
    </xf>
    <xf numFmtId="0" fontId="4" fillId="0" borderId="0">
      <protection locked="0"/>
    </xf>
    <xf numFmtId="0" fontId="4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6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6" fillId="0" borderId="0">
      <protection locked="0"/>
    </xf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7" fillId="4" borderId="2" applyNumberFormat="0" applyAlignment="0" applyProtection="0"/>
    <xf numFmtId="0" fontId="8" fillId="11" borderId="3" applyNumberFormat="0" applyAlignment="0" applyProtection="0"/>
    <xf numFmtId="0" fontId="9" fillId="11" borderId="2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12" borderId="8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30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9" applyNumberFormat="0" applyFont="0" applyAlignment="0" applyProtection="0"/>
    <xf numFmtId="0" fontId="19" fillId="0" borderId="10" applyNumberFormat="0" applyFill="0" applyAlignment="0" applyProtection="0"/>
    <xf numFmtId="0" fontId="2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1" fillId="3" borderId="0" applyNumberFormat="0" applyBorder="0" applyAlignment="0" applyProtection="0"/>
    <xf numFmtId="0" fontId="3" fillId="0" borderId="0">
      <protection locked="0"/>
    </xf>
  </cellStyleXfs>
  <cellXfs count="77">
    <xf numFmtId="0" fontId="0" fillId="0" borderId="0" xfId="0"/>
    <xf numFmtId="0" fontId="22" fillId="0" borderId="0" xfId="0" applyFont="1" applyFill="1" applyBorder="1" applyAlignment="1">
      <alignment horizont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5" fillId="0" borderId="18" xfId="0" applyFont="1" applyFill="1" applyBorder="1" applyAlignment="1">
      <alignment wrapText="1"/>
    </xf>
    <xf numFmtId="0" fontId="28" fillId="0" borderId="18" xfId="0" applyFont="1" applyFill="1" applyBorder="1" applyAlignment="1">
      <alignment wrapText="1"/>
    </xf>
    <xf numFmtId="49" fontId="23" fillId="0" borderId="18" xfId="0" applyNumberFormat="1" applyFont="1" applyFill="1" applyBorder="1" applyAlignment="1">
      <alignment wrapText="1"/>
    </xf>
    <xf numFmtId="0" fontId="25" fillId="0" borderId="19" xfId="0" applyFont="1" applyFill="1" applyBorder="1" applyAlignment="1">
      <alignment wrapText="1"/>
    </xf>
    <xf numFmtId="166" fontId="29" fillId="0" borderId="18" xfId="0" applyNumberFormat="1" applyFont="1" applyFill="1" applyBorder="1" applyAlignment="1">
      <alignment wrapText="1"/>
    </xf>
    <xf numFmtId="0" fontId="25" fillId="0" borderId="21" xfId="0" applyFont="1" applyFill="1" applyBorder="1" applyAlignment="1">
      <alignment wrapText="1"/>
    </xf>
    <xf numFmtId="166" fontId="24" fillId="0" borderId="22" xfId="0" applyNumberFormat="1" applyFont="1" applyFill="1" applyBorder="1" applyAlignment="1">
      <alignment wrapText="1"/>
    </xf>
    <xf numFmtId="0" fontId="24" fillId="0" borderId="15" xfId="0" applyFont="1" applyFill="1" applyBorder="1" applyAlignment="1">
      <alignment wrapText="1"/>
    </xf>
    <xf numFmtId="0" fontId="27" fillId="0" borderId="22" xfId="0" applyFont="1" applyFill="1" applyBorder="1" applyAlignment="1">
      <alignment wrapText="1"/>
    </xf>
    <xf numFmtId="0" fontId="25" fillId="15" borderId="18" xfId="0" applyFont="1" applyFill="1" applyBorder="1" applyAlignment="1">
      <alignment wrapText="1"/>
    </xf>
    <xf numFmtId="0" fontId="23" fillId="0" borderId="0" xfId="0" applyFont="1" applyAlignment="1">
      <alignment horizontal="right"/>
    </xf>
    <xf numFmtId="166" fontId="22" fillId="0" borderId="0" xfId="0" applyNumberFormat="1" applyFont="1" applyFill="1" applyBorder="1" applyAlignment="1">
      <alignment horizontal="center" wrapText="1"/>
    </xf>
    <xf numFmtId="166" fontId="29" fillId="0" borderId="20" xfId="0" applyNumberFormat="1" applyFont="1" applyFill="1" applyBorder="1" applyAlignment="1">
      <alignment wrapText="1"/>
    </xf>
    <xf numFmtId="166" fontId="25" fillId="0" borderId="0" xfId="0" applyNumberFormat="1" applyFont="1" applyFill="1" applyBorder="1" applyAlignment="1">
      <alignment horizontal="right"/>
    </xf>
    <xf numFmtId="165" fontId="0" fillId="0" borderId="0" xfId="41" applyFont="1"/>
    <xf numFmtId="4" fontId="0" fillId="0" borderId="0" xfId="0" applyNumberFormat="1"/>
    <xf numFmtId="4" fontId="25" fillId="15" borderId="19" xfId="0" applyNumberFormat="1" applyFont="1" applyFill="1" applyBorder="1" applyAlignment="1">
      <alignment horizontal="right"/>
    </xf>
    <xf numFmtId="4" fontId="24" fillId="0" borderId="15" xfId="0" applyNumberFormat="1" applyFont="1" applyFill="1" applyBorder="1" applyAlignment="1">
      <alignment wrapText="1"/>
    </xf>
    <xf numFmtId="43" fontId="0" fillId="0" borderId="0" xfId="0" applyNumberFormat="1"/>
    <xf numFmtId="4" fontId="25" fillId="0" borderId="18" xfId="0" applyNumberFormat="1" applyFont="1" applyFill="1" applyBorder="1" applyAlignment="1">
      <alignment horizontal="right"/>
    </xf>
    <xf numFmtId="4" fontId="24" fillId="0" borderId="17" xfId="0" applyNumberFormat="1" applyFont="1" applyFill="1" applyBorder="1" applyAlignment="1">
      <alignment wrapText="1"/>
    </xf>
    <xf numFmtId="165" fontId="25" fillId="0" borderId="0" xfId="41" applyFont="1" applyFill="1" applyBorder="1" applyAlignment="1">
      <alignment horizontal="right"/>
    </xf>
    <xf numFmtId="165" fontId="25" fillId="15" borderId="0" xfId="41" applyFont="1" applyFill="1" applyBorder="1" applyAlignment="1">
      <alignment horizontal="right"/>
    </xf>
    <xf numFmtId="165" fontId="1" fillId="0" borderId="0" xfId="41" applyFont="1" applyFill="1"/>
    <xf numFmtId="0" fontId="28" fillId="0" borderId="20" xfId="0" applyFont="1" applyBorder="1"/>
    <xf numFmtId="0" fontId="23" fillId="0" borderId="20" xfId="0" applyFont="1" applyBorder="1"/>
    <xf numFmtId="4" fontId="25" fillId="15" borderId="23" xfId="0" applyNumberFormat="1" applyFont="1" applyFill="1" applyBorder="1" applyAlignment="1">
      <alignment horizontal="right"/>
    </xf>
    <xf numFmtId="4" fontId="25" fillId="15" borderId="24" xfId="0" applyNumberFormat="1" applyFont="1" applyFill="1" applyBorder="1" applyAlignment="1">
      <alignment horizontal="right"/>
    </xf>
    <xf numFmtId="4" fontId="25" fillId="0" borderId="22" xfId="0" applyNumberFormat="1" applyFont="1" applyFill="1" applyBorder="1" applyAlignment="1">
      <alignment horizontal="right"/>
    </xf>
    <xf numFmtId="4" fontId="25" fillId="0" borderId="25" xfId="0" applyNumberFormat="1" applyFont="1" applyFill="1" applyBorder="1" applyAlignment="1">
      <alignment horizontal="right"/>
    </xf>
    <xf numFmtId="4" fontId="25" fillId="0" borderId="26" xfId="0" applyNumberFormat="1" applyFont="1" applyFill="1" applyBorder="1" applyAlignment="1">
      <alignment horizontal="right"/>
    </xf>
    <xf numFmtId="4" fontId="25" fillId="0" borderId="27" xfId="0" applyNumberFormat="1" applyFont="1" applyFill="1" applyBorder="1" applyAlignment="1">
      <alignment horizontal="right"/>
    </xf>
    <xf numFmtId="4" fontId="25" fillId="0" borderId="28" xfId="0" applyNumberFormat="1" applyFont="1" applyFill="1" applyBorder="1" applyAlignment="1">
      <alignment horizontal="right"/>
    </xf>
    <xf numFmtId="4" fontId="25" fillId="0" borderId="29" xfId="0" applyNumberFormat="1" applyFont="1" applyFill="1" applyBorder="1" applyAlignment="1">
      <alignment horizontal="right"/>
    </xf>
    <xf numFmtId="4" fontId="25" fillId="0" borderId="30" xfId="0" applyNumberFormat="1" applyFont="1" applyFill="1" applyBorder="1" applyAlignment="1">
      <alignment horizontal="right"/>
    </xf>
    <xf numFmtId="4" fontId="25" fillId="0" borderId="23" xfId="0" applyNumberFormat="1" applyFont="1" applyFill="1" applyBorder="1" applyAlignment="1">
      <alignment horizontal="right"/>
    </xf>
    <xf numFmtId="4" fontId="25" fillId="0" borderId="31" xfId="0" applyNumberFormat="1" applyFont="1" applyFill="1" applyBorder="1" applyAlignment="1">
      <alignment horizontal="right"/>
    </xf>
    <xf numFmtId="4" fontId="24" fillId="0" borderId="32" xfId="0" applyNumberFormat="1" applyFont="1" applyFill="1" applyBorder="1" applyAlignment="1">
      <alignment wrapText="1"/>
    </xf>
    <xf numFmtId="168" fontId="24" fillId="0" borderId="20" xfId="41" applyNumberFormat="1" applyFont="1" applyBorder="1"/>
    <xf numFmtId="168" fontId="25" fillId="0" borderId="20" xfId="41" applyNumberFormat="1" applyFont="1" applyBorder="1"/>
    <xf numFmtId="165" fontId="1" fillId="16" borderId="0" xfId="41" applyFont="1" applyFill="1"/>
    <xf numFmtId="165" fontId="1" fillId="17" borderId="0" xfId="41" applyFont="1" applyFill="1"/>
    <xf numFmtId="168" fontId="24" fillId="0" borderId="36" xfId="41" applyNumberFormat="1" applyFont="1" applyBorder="1"/>
    <xf numFmtId="168" fontId="25" fillId="0" borderId="36" xfId="41" applyNumberFormat="1" applyFont="1" applyBorder="1"/>
    <xf numFmtId="4" fontId="24" fillId="0" borderId="37" xfId="0" applyNumberFormat="1" applyFont="1" applyFill="1" applyBorder="1" applyAlignment="1">
      <alignment wrapText="1"/>
    </xf>
    <xf numFmtId="166" fontId="24" fillId="0" borderId="20" xfId="0" applyNumberFormat="1" applyFont="1" applyFill="1" applyBorder="1" applyAlignment="1">
      <alignment wrapText="1"/>
    </xf>
    <xf numFmtId="4" fontId="25" fillId="0" borderId="20" xfId="0" applyNumberFormat="1" applyFont="1" applyFill="1" applyBorder="1" applyAlignment="1">
      <alignment horizontal="right"/>
    </xf>
    <xf numFmtId="0" fontId="0" fillId="16" borderId="0" xfId="0" applyFill="1"/>
    <xf numFmtId="165" fontId="26" fillId="0" borderId="0" xfId="41" applyFont="1" applyFill="1" applyBorder="1" applyAlignment="1">
      <alignment horizontal="center" vertical="center" wrapText="1"/>
    </xf>
    <xf numFmtId="165" fontId="33" fillId="0" borderId="0" xfId="41" applyFont="1"/>
    <xf numFmtId="43" fontId="33" fillId="0" borderId="0" xfId="0" applyNumberFormat="1" applyFont="1"/>
    <xf numFmtId="43" fontId="0" fillId="0" borderId="0" xfId="0" applyNumberFormat="1" applyFont="1"/>
    <xf numFmtId="0" fontId="33" fillId="0" borderId="0" xfId="0" applyFont="1"/>
    <xf numFmtId="43" fontId="0" fillId="18" borderId="0" xfId="0" applyNumberFormat="1" applyFill="1"/>
    <xf numFmtId="165" fontId="33" fillId="18" borderId="0" xfId="41" applyFont="1" applyFill="1"/>
    <xf numFmtId="43" fontId="33" fillId="18" borderId="0" xfId="0" applyNumberFormat="1" applyFont="1" applyFill="1"/>
    <xf numFmtId="0" fontId="22" fillId="0" borderId="0" xfId="0" applyFont="1" applyFill="1" applyBorder="1" applyAlignment="1">
      <alignment horizont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wrapText="1"/>
    </xf>
    <xf numFmtId="0" fontId="22" fillId="0" borderId="23" xfId="0" applyFont="1" applyFill="1" applyBorder="1" applyAlignment="1">
      <alignment horizontal="center" wrapText="1"/>
    </xf>
    <xf numFmtId="0" fontId="22" fillId="0" borderId="31" xfId="0" applyFont="1" applyFill="1" applyBorder="1" applyAlignment="1">
      <alignment horizontal="center" wrapText="1"/>
    </xf>
    <xf numFmtId="0" fontId="24" fillId="0" borderId="15" xfId="0" applyFont="1" applyFill="1" applyBorder="1" applyAlignment="1">
      <alignment horizontal="center" vertical="justify" wrapText="1"/>
    </xf>
    <xf numFmtId="0" fontId="24" fillId="0" borderId="34" xfId="0" applyFont="1" applyFill="1" applyBorder="1" applyAlignment="1">
      <alignment horizontal="center" vertical="justify" wrapText="1"/>
    </xf>
    <xf numFmtId="0" fontId="24" fillId="0" borderId="35" xfId="0" applyFont="1" applyFill="1" applyBorder="1" applyAlignment="1">
      <alignment horizontal="center" vertical="justify" wrapText="1"/>
    </xf>
    <xf numFmtId="0" fontId="24" fillId="0" borderId="15" xfId="0" applyFont="1" applyFill="1" applyBorder="1" applyAlignment="1">
      <alignment horizontal="center" wrapText="1"/>
    </xf>
    <xf numFmtId="0" fontId="24" fillId="0" borderId="34" xfId="0" applyFont="1" applyFill="1" applyBorder="1" applyAlignment="1">
      <alignment horizontal="center" wrapText="1"/>
    </xf>
    <xf numFmtId="0" fontId="24" fillId="0" borderId="35" xfId="0" applyFont="1" applyFill="1" applyBorder="1" applyAlignment="1">
      <alignment horizontal="center" wrapText="1"/>
    </xf>
  </cellXfs>
  <cellStyles count="45">
    <cellStyle name="”€ќђќ‘ћ‚›‰" xfId="1"/>
    <cellStyle name="”€љ‘€ђћ‚ђќќ›‰" xfId="2"/>
    <cellStyle name="„…ќ…†ќ›‰" xfId="3"/>
    <cellStyle name="„ђ’ђ" xfId="4"/>
    <cellStyle name="€’ћѓћ‚›‰" xfId="5"/>
    <cellStyle name="‡ђѓћ‹ћ‚ћљ1" xfId="6"/>
    <cellStyle name="‡ђѓћ‹ћ‚ћљ2" xfId="7"/>
    <cellStyle name="F2" xfId="8"/>
    <cellStyle name="F3" xfId="9"/>
    <cellStyle name="F4" xfId="10"/>
    <cellStyle name="F5" xfId="11"/>
    <cellStyle name="F6" xfId="12"/>
    <cellStyle name="F7" xfId="13"/>
    <cellStyle name="F8" xfId="14"/>
    <cellStyle name="Акцент1" xfId="15" builtinId="29" customBuiltin="1"/>
    <cellStyle name="Акцент2" xfId="16" builtinId="33" customBuiltin="1"/>
    <cellStyle name="Акцент3" xfId="17" builtinId="37" customBuiltin="1"/>
    <cellStyle name="Акцент4" xfId="18" builtinId="41" customBuiltin="1"/>
    <cellStyle name="Акцент5" xfId="19" builtinId="45" customBuiltin="1"/>
    <cellStyle name="Акцент6" xfId="20" builtinId="49" customBuiltin="1"/>
    <cellStyle name="Ввод " xfId="21" builtinId="20" customBuiltin="1"/>
    <cellStyle name="Вывод" xfId="22" builtinId="21" customBuiltin="1"/>
    <cellStyle name="Вычисление" xfId="23" builtinId="22" customBuiltin="1"/>
    <cellStyle name="Заголовок 1" xfId="24" builtinId="16" customBuiltin="1"/>
    <cellStyle name="Заголовок 2" xfId="25" builtinId="17" customBuiltin="1"/>
    <cellStyle name="Заголовок 3" xfId="26" builtinId="18" customBuiltin="1"/>
    <cellStyle name="Заголовок 4" xfId="27" builtinId="19" customBuiltin="1"/>
    <cellStyle name="Итог" xfId="28" builtinId="25" customBuiltin="1"/>
    <cellStyle name="Контрольная ячейка" xfId="29" builtinId="23" customBuiltin="1"/>
    <cellStyle name="Название" xfId="30" builtinId="15" customBuiltin="1"/>
    <cellStyle name="Нейтральный" xfId="31" builtinId="28" customBuiltin="1"/>
    <cellStyle name="Обычный" xfId="0" builtinId="0"/>
    <cellStyle name="Обычный 2" xfId="32"/>
    <cellStyle name="Плохой" xfId="33" builtinId="27" customBuiltin="1"/>
    <cellStyle name="Пояснение" xfId="34" builtinId="53" customBuiltin="1"/>
    <cellStyle name="Примечание" xfId="35" builtinId="10" customBuiltin="1"/>
    <cellStyle name="Связанная ячейка" xfId="36" builtinId="24" customBuiltin="1"/>
    <cellStyle name="Стиль 1" xfId="37"/>
    <cellStyle name="Текст предупреждения" xfId="38" builtinId="11" customBuiltin="1"/>
    <cellStyle name="Тысячи [0]_перечис.11" xfId="39"/>
    <cellStyle name="Тысячи_перечис.11" xfId="40"/>
    <cellStyle name="Финансовый" xfId="41" builtinId="3"/>
    <cellStyle name="Финансовый 2" xfId="42"/>
    <cellStyle name="Хороший" xfId="43" builtinId="26" customBuiltin="1"/>
    <cellStyle name="Џђћ–…ќ’ќ›‰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tabSelected="1" workbookViewId="0">
      <pane xSplit="7" ySplit="13" topLeftCell="V14" activePane="bottomRight" state="frozen"/>
      <selection pane="topRight" activeCell="H1" sqref="H1"/>
      <selection pane="bottomLeft" activeCell="A14" sqref="A14"/>
      <selection pane="bottomRight" activeCell="A9" sqref="A9:XFD9"/>
    </sheetView>
  </sheetViews>
  <sheetFormatPr defaultRowHeight="12.75" x14ac:dyDescent="0.2"/>
  <cols>
    <col min="1" max="1" width="40.140625" customWidth="1"/>
    <col min="2" max="2" width="18" customWidth="1"/>
    <col min="3" max="3" width="17.85546875" bestFit="1" customWidth="1"/>
    <col min="4" max="4" width="15.85546875" customWidth="1"/>
    <col min="5" max="5" width="12.85546875" hidden="1" customWidth="1"/>
    <col min="6" max="6" width="15.85546875" hidden="1" customWidth="1"/>
    <col min="7" max="8" width="19" hidden="1" customWidth="1"/>
    <col min="9" max="9" width="17.85546875" hidden="1" customWidth="1"/>
    <col min="10" max="11" width="19" hidden="1" customWidth="1"/>
    <col min="12" max="12" width="17.85546875" hidden="1" customWidth="1"/>
    <col min="13" max="14" width="19" hidden="1" customWidth="1"/>
    <col min="15" max="15" width="17.85546875" hidden="1" customWidth="1"/>
    <col min="16" max="16" width="16.5703125" hidden="1" customWidth="1"/>
    <col min="17" max="17" width="16.42578125" hidden="1" customWidth="1"/>
    <col min="18" max="18" width="16.7109375" hidden="1" customWidth="1"/>
    <col min="19" max="21" width="15.5703125" hidden="1" customWidth="1"/>
  </cols>
  <sheetData>
    <row r="1" spans="1:21" ht="42" customHeight="1" x14ac:dyDescent="0.3">
      <c r="A1" s="65" t="s">
        <v>47</v>
      </c>
      <c r="B1" s="65"/>
      <c r="C1" s="65"/>
      <c r="D1" s="65"/>
      <c r="G1" t="s">
        <v>46</v>
      </c>
      <c r="K1" s="23"/>
    </row>
    <row r="2" spans="1:21" ht="19.5" thickBot="1" x14ac:dyDescent="0.35">
      <c r="A2" s="1"/>
      <c r="B2" s="1"/>
      <c r="C2" s="20"/>
      <c r="D2" s="19" t="s">
        <v>29</v>
      </c>
      <c r="G2" t="s">
        <v>51</v>
      </c>
      <c r="H2" s="23">
        <v>253925100</v>
      </c>
      <c r="I2" s="23"/>
      <c r="J2" s="23"/>
      <c r="K2" s="23">
        <v>203140100</v>
      </c>
      <c r="L2" s="23"/>
      <c r="M2" s="23"/>
      <c r="N2" s="23">
        <v>203140100</v>
      </c>
    </row>
    <row r="3" spans="1:21" ht="24" customHeight="1" x14ac:dyDescent="0.3">
      <c r="A3" s="66" t="s">
        <v>0</v>
      </c>
      <c r="B3" s="68" t="s">
        <v>27</v>
      </c>
      <c r="C3" s="69"/>
      <c r="D3" s="70"/>
      <c r="G3" t="s">
        <v>52</v>
      </c>
      <c r="H3" s="23">
        <v>2078400</v>
      </c>
      <c r="I3" s="23"/>
      <c r="J3" s="23"/>
      <c r="K3" s="23">
        <v>2078400</v>
      </c>
      <c r="L3" s="23"/>
      <c r="M3" s="23"/>
      <c r="N3" s="23">
        <v>2078400</v>
      </c>
    </row>
    <row r="4" spans="1:21" ht="16.5" thickBot="1" x14ac:dyDescent="0.25">
      <c r="A4" s="67"/>
      <c r="B4" s="7">
        <v>2023</v>
      </c>
      <c r="C4" s="4">
        <v>2024</v>
      </c>
      <c r="D4" s="5">
        <v>2025</v>
      </c>
      <c r="G4" t="s">
        <v>34</v>
      </c>
      <c r="H4" s="27">
        <f>H2+H3+H27+I12+I13+H6</f>
        <v>724486000</v>
      </c>
      <c r="K4" s="27">
        <f>K2+K3+K27+L12+L13+K6</f>
        <v>670094600</v>
      </c>
      <c r="N4" s="27">
        <f>N2+N3+N27+O12+O13+N6</f>
        <v>660599000</v>
      </c>
    </row>
    <row r="5" spans="1:21" ht="13.5" thickBot="1" x14ac:dyDescent="0.25">
      <c r="A5" s="6">
        <v>1</v>
      </c>
      <c r="B5" s="8">
        <v>2</v>
      </c>
      <c r="C5" s="2">
        <v>3</v>
      </c>
      <c r="D5" s="3">
        <v>4</v>
      </c>
      <c r="F5" t="s">
        <v>54</v>
      </c>
      <c r="G5" t="s">
        <v>35</v>
      </c>
      <c r="H5" s="57">
        <v>414300</v>
      </c>
      <c r="K5" s="23">
        <v>414300</v>
      </c>
      <c r="N5" s="23">
        <v>414300</v>
      </c>
    </row>
    <row r="6" spans="1:21" ht="16.5" thickBot="1" x14ac:dyDescent="0.25">
      <c r="A6" s="71" t="s">
        <v>1</v>
      </c>
      <c r="B6" s="72"/>
      <c r="C6" s="72"/>
      <c r="D6" s="73"/>
      <c r="G6" t="s">
        <v>53</v>
      </c>
      <c r="H6" s="23">
        <v>46479200</v>
      </c>
      <c r="K6" s="23">
        <v>46479200</v>
      </c>
      <c r="N6" s="23">
        <v>46479200</v>
      </c>
    </row>
    <row r="7" spans="1:21" ht="15.75" x14ac:dyDescent="0.25">
      <c r="A7" s="12" t="s">
        <v>2</v>
      </c>
      <c r="B7" s="25">
        <f>G7+P7</f>
        <v>144550170</v>
      </c>
      <c r="C7" s="35">
        <f>J7+Q10</f>
        <v>145646900</v>
      </c>
      <c r="D7" s="36">
        <f>M7+R10</f>
        <v>149977100</v>
      </c>
      <c r="G7" s="31">
        <v>125054220</v>
      </c>
      <c r="H7" s="31"/>
      <c r="I7" s="31"/>
      <c r="J7" s="30">
        <v>125745400</v>
      </c>
      <c r="K7" s="31"/>
      <c r="L7" s="31"/>
      <c r="M7" s="32">
        <v>129563900</v>
      </c>
      <c r="N7" s="23"/>
      <c r="O7" s="23"/>
      <c r="P7" s="23">
        <v>19495950</v>
      </c>
      <c r="Q7" s="32">
        <v>19901500</v>
      </c>
      <c r="R7" s="32">
        <v>20413200</v>
      </c>
    </row>
    <row r="8" spans="1:21" ht="16.5" thickBot="1" x14ac:dyDescent="0.3">
      <c r="A8" s="9" t="s">
        <v>3</v>
      </c>
      <c r="B8" s="37">
        <f>G8+H8</f>
        <v>724900300</v>
      </c>
      <c r="C8" s="38">
        <f>J8+K8+K1</f>
        <v>773776790</v>
      </c>
      <c r="D8" s="39">
        <f>M8+N8</f>
        <v>770134790</v>
      </c>
      <c r="G8" s="23">
        <f>H4+H5</f>
        <v>724900300</v>
      </c>
      <c r="H8" s="23"/>
      <c r="I8" s="23"/>
      <c r="J8" s="23">
        <f>K4+K5</f>
        <v>670508900</v>
      </c>
      <c r="K8" s="23">
        <v>103267890</v>
      </c>
      <c r="L8" s="23"/>
      <c r="M8" s="23">
        <f>N4+N5</f>
        <v>661013300</v>
      </c>
      <c r="N8" s="23">
        <v>109121490</v>
      </c>
      <c r="O8" s="23"/>
      <c r="P8" s="23"/>
      <c r="Q8" s="23"/>
      <c r="R8" s="23"/>
    </row>
    <row r="9" spans="1:21" ht="32.25" hidden="1" thickBot="1" x14ac:dyDescent="0.3">
      <c r="A9" s="14" t="s">
        <v>4</v>
      </c>
      <c r="B9" s="40">
        <v>0</v>
      </c>
      <c r="C9" s="41">
        <v>0</v>
      </c>
      <c r="D9" s="42">
        <v>0</v>
      </c>
      <c r="G9" s="23"/>
      <c r="H9" s="23">
        <v>5507810</v>
      </c>
      <c r="I9" s="23"/>
      <c r="J9" s="23"/>
      <c r="K9" s="23">
        <v>5507810</v>
      </c>
      <c r="L9" s="23"/>
      <c r="M9" s="23"/>
      <c r="N9" s="23">
        <v>5507810</v>
      </c>
      <c r="O9" s="23"/>
      <c r="P9" s="23"/>
      <c r="Q9" s="23"/>
      <c r="R9" s="23"/>
    </row>
    <row r="10" spans="1:21" ht="16.5" thickBot="1" x14ac:dyDescent="0.3">
      <c r="A10" s="16" t="s">
        <v>5</v>
      </c>
      <c r="B10" s="29">
        <f>SUM(B7:B9)</f>
        <v>869450470</v>
      </c>
      <c r="C10" s="29">
        <f>SUM(C7:C9)</f>
        <v>919423690</v>
      </c>
      <c r="D10" s="29">
        <f>SUM(D7:D9)</f>
        <v>920111890</v>
      </c>
      <c r="G10" s="23">
        <f>G7+G8</f>
        <v>849954520</v>
      </c>
      <c r="H10" s="63">
        <f>H4+H5+G7+H9</f>
        <v>855462330</v>
      </c>
      <c r="I10" s="23">
        <f t="shared" ref="I10:R10" si="0">I7+I8</f>
        <v>0</v>
      </c>
      <c r="J10" s="23">
        <f t="shared" si="0"/>
        <v>796254300</v>
      </c>
      <c r="K10" s="63">
        <f>K4+K5+J7+K8+K9</f>
        <v>905030000</v>
      </c>
      <c r="L10" s="23">
        <f t="shared" si="0"/>
        <v>0</v>
      </c>
      <c r="M10" s="23">
        <f t="shared" si="0"/>
        <v>790577200</v>
      </c>
      <c r="N10" s="63">
        <f>N4+N5+M7+N8+N9</f>
        <v>905206500</v>
      </c>
      <c r="O10" s="23">
        <f t="shared" si="0"/>
        <v>0</v>
      </c>
      <c r="P10" s="23">
        <f t="shared" si="0"/>
        <v>19495950</v>
      </c>
      <c r="Q10" s="23">
        <f t="shared" si="0"/>
        <v>19901500</v>
      </c>
      <c r="R10" s="23">
        <f t="shared" si="0"/>
        <v>20413200</v>
      </c>
    </row>
    <row r="11" spans="1:21" ht="16.5" thickBot="1" x14ac:dyDescent="0.3">
      <c r="A11" s="74" t="s">
        <v>6</v>
      </c>
      <c r="B11" s="75"/>
      <c r="C11" s="75"/>
      <c r="D11" s="76"/>
      <c r="F11" s="56" t="s">
        <v>55</v>
      </c>
      <c r="G11" t="s">
        <v>39</v>
      </c>
      <c r="H11" t="s">
        <v>33</v>
      </c>
      <c r="I11" t="s">
        <v>30</v>
      </c>
      <c r="J11" t="s">
        <v>48</v>
      </c>
      <c r="K11" t="s">
        <v>33</v>
      </c>
      <c r="L11" t="s">
        <v>30</v>
      </c>
      <c r="M11" t="s">
        <v>49</v>
      </c>
      <c r="N11" t="s">
        <v>33</v>
      </c>
      <c r="O11" t="s">
        <v>30</v>
      </c>
      <c r="P11" t="s">
        <v>32</v>
      </c>
      <c r="Q11" t="s">
        <v>40</v>
      </c>
      <c r="R11" t="s">
        <v>50</v>
      </c>
      <c r="S11" t="s">
        <v>31</v>
      </c>
      <c r="T11" t="s">
        <v>31</v>
      </c>
      <c r="U11" t="s">
        <v>31</v>
      </c>
    </row>
    <row r="12" spans="1:21" ht="16.5" thickBot="1" x14ac:dyDescent="0.3">
      <c r="A12" s="12" t="s">
        <v>7</v>
      </c>
      <c r="B12" s="43">
        <f>G12+H12+I12+P12+F12</f>
        <v>163977300</v>
      </c>
      <c r="C12" s="44">
        <f>J12+K12+L12+Q12</f>
        <v>172258210</v>
      </c>
      <c r="D12" s="45">
        <f>M12+N12+O12+R12</f>
        <v>172156010</v>
      </c>
      <c r="E12" s="22"/>
      <c r="F12" s="22"/>
      <c r="G12" s="30">
        <v>103673500</v>
      </c>
      <c r="H12" s="30">
        <v>927000</v>
      </c>
      <c r="I12" s="30">
        <v>85200</v>
      </c>
      <c r="J12" s="32">
        <v>111954720</v>
      </c>
      <c r="K12" s="23">
        <v>926700</v>
      </c>
      <c r="L12" s="30">
        <v>85200</v>
      </c>
      <c r="M12" s="32">
        <v>111854720</v>
      </c>
      <c r="N12" s="23">
        <v>924500</v>
      </c>
      <c r="O12" s="30">
        <v>85200</v>
      </c>
      <c r="P12" s="23">
        <v>59291600</v>
      </c>
      <c r="Q12" s="23">
        <v>59291590</v>
      </c>
      <c r="R12" s="23">
        <v>59291590</v>
      </c>
      <c r="S12" s="23">
        <v>85200</v>
      </c>
      <c r="T12" s="23">
        <v>85200</v>
      </c>
      <c r="U12" s="23">
        <v>85200</v>
      </c>
    </row>
    <row r="13" spans="1:21" ht="16.5" thickBot="1" x14ac:dyDescent="0.3">
      <c r="A13" s="9" t="s">
        <v>8</v>
      </c>
      <c r="B13" s="43">
        <f>G13+H13+I13+F13</f>
        <v>2736600</v>
      </c>
      <c r="C13" s="44">
        <f t="shared" ref="C13:C24" si="1">J13+K13+L13</f>
        <v>2845400</v>
      </c>
      <c r="D13" s="45">
        <f t="shared" ref="D13:D24" si="2">M13+N13+O13</f>
        <v>0</v>
      </c>
      <c r="G13" s="23">
        <v>0</v>
      </c>
      <c r="H13" s="23">
        <v>0</v>
      </c>
      <c r="I13" s="23">
        <v>2736600</v>
      </c>
      <c r="J13" s="23">
        <v>0</v>
      </c>
      <c r="K13" s="23">
        <v>0</v>
      </c>
      <c r="L13" s="23">
        <v>2845400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2736600</v>
      </c>
      <c r="T13" s="23">
        <v>2845400</v>
      </c>
      <c r="U13" s="23">
        <v>0</v>
      </c>
    </row>
    <row r="14" spans="1:21" ht="32.25" thickBot="1" x14ac:dyDescent="0.3">
      <c r="A14" s="9" t="s">
        <v>9</v>
      </c>
      <c r="B14" s="43">
        <f>G14+H14+I14+P14+F14</f>
        <v>10464740</v>
      </c>
      <c r="C14" s="44">
        <f>J14+K14+L14+Q14</f>
        <v>10064750</v>
      </c>
      <c r="D14" s="45">
        <f>M14+N14+O14+R14</f>
        <v>10064750</v>
      </c>
      <c r="G14" s="23">
        <v>1400000</v>
      </c>
      <c r="H14" s="23">
        <v>0</v>
      </c>
      <c r="I14" s="23">
        <v>0</v>
      </c>
      <c r="J14" s="23">
        <v>1000000</v>
      </c>
      <c r="K14" s="23">
        <v>0</v>
      </c>
      <c r="L14" s="23">
        <v>0</v>
      </c>
      <c r="M14" s="23">
        <v>1000000</v>
      </c>
      <c r="N14" s="23"/>
      <c r="O14" s="23"/>
      <c r="P14" s="23">
        <v>9064740</v>
      </c>
      <c r="Q14" s="23">
        <v>9064750</v>
      </c>
      <c r="R14" s="23">
        <v>9064750</v>
      </c>
      <c r="S14" s="23"/>
      <c r="T14" s="23"/>
      <c r="U14" s="23"/>
    </row>
    <row r="15" spans="1:21" ht="16.5" thickBot="1" x14ac:dyDescent="0.3">
      <c r="A15" s="9" t="s">
        <v>10</v>
      </c>
      <c r="B15" s="43">
        <f>G15+H15+P15+F15</f>
        <v>45582300</v>
      </c>
      <c r="C15" s="44">
        <f>J15+K15+Q15</f>
        <v>46264460</v>
      </c>
      <c r="D15" s="45">
        <f>M15+N15+R15</f>
        <v>45953160</v>
      </c>
      <c r="E15" s="22"/>
      <c r="F15" s="22"/>
      <c r="G15" s="30">
        <v>1709140</v>
      </c>
      <c r="H15" s="30">
        <v>36163200</v>
      </c>
      <c r="I15" s="30"/>
      <c r="J15" s="23">
        <v>1610000</v>
      </c>
      <c r="K15" s="23">
        <v>36680100</v>
      </c>
      <c r="L15" s="30"/>
      <c r="M15" s="23">
        <v>1610000</v>
      </c>
      <c r="N15" s="23">
        <v>36085000</v>
      </c>
      <c r="O15" s="30"/>
      <c r="P15" s="23">
        <v>7709960</v>
      </c>
      <c r="Q15" s="23">
        <v>7974360</v>
      </c>
      <c r="R15" s="23">
        <v>8258160</v>
      </c>
      <c r="S15" s="50"/>
      <c r="T15" s="50"/>
      <c r="U15" s="50"/>
    </row>
    <row r="16" spans="1:21" ht="16.5" thickBot="1" x14ac:dyDescent="0.3">
      <c r="A16" s="9" t="s">
        <v>11</v>
      </c>
      <c r="B16" s="43">
        <f>G16+H16+I16+P16+F16</f>
        <v>66798930</v>
      </c>
      <c r="C16" s="44">
        <f>J16+K16+Q16</f>
        <v>55950370</v>
      </c>
      <c r="D16" s="45">
        <f>M16+N16+O16+R16</f>
        <v>53450370</v>
      </c>
      <c r="F16" s="23"/>
      <c r="G16" s="30">
        <v>20685430</v>
      </c>
      <c r="H16" s="30">
        <v>31273200</v>
      </c>
      <c r="I16" s="30">
        <v>0</v>
      </c>
      <c r="J16" s="23">
        <v>14140870</v>
      </c>
      <c r="K16" s="23">
        <v>31273200</v>
      </c>
      <c r="L16" s="30">
        <v>0</v>
      </c>
      <c r="M16" s="23">
        <v>14140870</v>
      </c>
      <c r="N16" s="23">
        <v>31273200</v>
      </c>
      <c r="O16" s="30">
        <v>0</v>
      </c>
      <c r="P16" s="23">
        <v>14840300</v>
      </c>
      <c r="Q16" s="23">
        <v>10536300</v>
      </c>
      <c r="R16" s="23">
        <v>8036300</v>
      </c>
      <c r="S16" s="23"/>
      <c r="T16" s="23"/>
      <c r="U16" s="23"/>
    </row>
    <row r="17" spans="1:21" ht="16.5" thickBot="1" x14ac:dyDescent="0.3">
      <c r="A17" s="9" t="s">
        <v>12</v>
      </c>
      <c r="B17" s="43">
        <f>G17+H17+F17+P17</f>
        <v>10284460</v>
      </c>
      <c r="C17" s="44">
        <f>J17+K17+Q17</f>
        <v>10072260</v>
      </c>
      <c r="D17" s="45">
        <f>M17+N17+R17</f>
        <v>10072260</v>
      </c>
      <c r="G17" s="30">
        <v>5782600</v>
      </c>
      <c r="H17" s="30">
        <v>628700</v>
      </c>
      <c r="I17" s="30">
        <v>3873160</v>
      </c>
      <c r="J17" s="23">
        <v>5782600</v>
      </c>
      <c r="K17" s="23">
        <v>416500</v>
      </c>
      <c r="L17" s="23">
        <v>3873160</v>
      </c>
      <c r="M17" s="23">
        <v>5782600</v>
      </c>
      <c r="N17" s="23">
        <v>416500</v>
      </c>
      <c r="O17" s="23">
        <v>3873160</v>
      </c>
      <c r="P17" s="23">
        <v>3873160</v>
      </c>
      <c r="Q17" s="23">
        <v>3873160</v>
      </c>
      <c r="R17" s="23">
        <v>3873160</v>
      </c>
      <c r="S17" s="23"/>
      <c r="T17" s="23"/>
      <c r="U17" s="23"/>
    </row>
    <row r="18" spans="1:21" ht="16.5" thickBot="1" x14ac:dyDescent="0.3">
      <c r="A18" s="9" t="s">
        <v>13</v>
      </c>
      <c r="B18" s="43">
        <f>G18+H18+I18+E18+F18</f>
        <v>475578550</v>
      </c>
      <c r="C18" s="44">
        <f>J18+K18+L18+F18</f>
        <v>490063120</v>
      </c>
      <c r="D18" s="45">
        <f>M18+N18+O18+F18</f>
        <v>488805920</v>
      </c>
      <c r="E18" s="23"/>
      <c r="F18" s="23">
        <v>414300</v>
      </c>
      <c r="G18" s="30">
        <v>172270950</v>
      </c>
      <c r="H18" s="30">
        <v>302893300</v>
      </c>
      <c r="I18" s="30">
        <v>0</v>
      </c>
      <c r="J18" s="30">
        <v>186891520</v>
      </c>
      <c r="K18" s="30">
        <v>302757300</v>
      </c>
      <c r="L18" s="30">
        <v>0</v>
      </c>
      <c r="M18" s="30">
        <v>186891520</v>
      </c>
      <c r="N18" s="30">
        <v>301500100</v>
      </c>
      <c r="O18" s="30">
        <v>0</v>
      </c>
      <c r="P18" s="30"/>
      <c r="Q18" s="30"/>
      <c r="R18" s="30"/>
      <c r="S18" s="30"/>
      <c r="T18" s="30"/>
      <c r="U18" s="30"/>
    </row>
    <row r="19" spans="1:21" ht="16.5" thickBot="1" x14ac:dyDescent="0.3">
      <c r="A19" s="9" t="s">
        <v>14</v>
      </c>
      <c r="B19" s="43">
        <f>G19+H19+I19+F19</f>
        <v>57612190</v>
      </c>
      <c r="C19" s="44">
        <f t="shared" si="1"/>
        <v>66570500</v>
      </c>
      <c r="D19" s="45">
        <f t="shared" si="2"/>
        <v>66387100</v>
      </c>
      <c r="F19" s="23"/>
      <c r="G19" s="30">
        <v>57086690</v>
      </c>
      <c r="H19" s="30">
        <v>525500</v>
      </c>
      <c r="I19" s="30">
        <v>0</v>
      </c>
      <c r="J19" s="30">
        <v>66045000</v>
      </c>
      <c r="K19" s="30">
        <v>525500</v>
      </c>
      <c r="L19" s="30">
        <v>0</v>
      </c>
      <c r="M19" s="23">
        <v>66045000</v>
      </c>
      <c r="N19" s="23">
        <v>342100</v>
      </c>
      <c r="O19" s="23">
        <v>0</v>
      </c>
      <c r="P19" s="23"/>
      <c r="Q19" s="23"/>
      <c r="R19" s="23"/>
      <c r="S19" s="23"/>
      <c r="T19" s="23"/>
      <c r="U19" s="23"/>
    </row>
    <row r="20" spans="1:21" ht="16.5" thickBot="1" x14ac:dyDescent="0.3">
      <c r="A20" s="9" t="s">
        <v>15</v>
      </c>
      <c r="B20" s="43">
        <f>G20+H20+I20+F20</f>
        <v>0</v>
      </c>
      <c r="C20" s="44">
        <f t="shared" si="1"/>
        <v>0</v>
      </c>
      <c r="D20" s="45">
        <f t="shared" si="2"/>
        <v>0</v>
      </c>
      <c r="G20" s="30">
        <v>0</v>
      </c>
      <c r="H20" s="30">
        <v>0</v>
      </c>
      <c r="I20" s="30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/>
      <c r="Q20" s="23"/>
      <c r="R20" s="23"/>
      <c r="S20" s="23"/>
      <c r="T20" s="23"/>
      <c r="U20" s="23"/>
    </row>
    <row r="21" spans="1:21" ht="16.5" thickBot="1" x14ac:dyDescent="0.3">
      <c r="A21" s="9" t="s">
        <v>16</v>
      </c>
      <c r="B21" s="43">
        <f>G21+H21+I21+P21+F21</f>
        <v>31251570</v>
      </c>
      <c r="C21" s="44">
        <f>J21+K21+L21+Q21</f>
        <v>30804620</v>
      </c>
      <c r="D21" s="45">
        <f>M21+N21+O21+R21</f>
        <v>26192320</v>
      </c>
      <c r="G21" s="30">
        <v>3083550</v>
      </c>
      <c r="H21" s="30">
        <v>27204600</v>
      </c>
      <c r="I21" s="30">
        <v>0</v>
      </c>
      <c r="J21" s="23">
        <v>2607000</v>
      </c>
      <c r="K21" s="23">
        <v>27234200</v>
      </c>
      <c r="L21" s="23">
        <v>0</v>
      </c>
      <c r="M21" s="23">
        <v>2607000</v>
      </c>
      <c r="N21" s="23">
        <v>22621900</v>
      </c>
      <c r="O21" s="23">
        <v>0</v>
      </c>
      <c r="P21" s="23">
        <v>963420</v>
      </c>
      <c r="Q21" s="23">
        <v>963420</v>
      </c>
      <c r="R21" s="23">
        <v>963420</v>
      </c>
      <c r="S21" s="23"/>
      <c r="T21" s="23"/>
      <c r="U21" s="23"/>
    </row>
    <row r="22" spans="1:21" ht="16.5" thickBot="1" x14ac:dyDescent="0.3">
      <c r="A22" s="9" t="s">
        <v>17</v>
      </c>
      <c r="B22" s="43">
        <f>G22+H22+I22+F22</f>
        <v>17883830</v>
      </c>
      <c r="C22" s="44">
        <f t="shared" si="1"/>
        <v>20900000</v>
      </c>
      <c r="D22" s="45">
        <f t="shared" si="2"/>
        <v>20900000</v>
      </c>
      <c r="F22" s="23"/>
      <c r="G22" s="23">
        <v>17883830</v>
      </c>
      <c r="H22" s="23">
        <v>0</v>
      </c>
      <c r="I22" s="23">
        <v>0</v>
      </c>
      <c r="J22" s="23">
        <v>20900000</v>
      </c>
      <c r="K22" s="23">
        <v>0</v>
      </c>
      <c r="L22" s="23">
        <v>0</v>
      </c>
      <c r="M22" s="23">
        <v>20900000</v>
      </c>
      <c r="N22" s="23">
        <v>0</v>
      </c>
      <c r="O22" s="23">
        <v>0</v>
      </c>
      <c r="P22" s="23"/>
      <c r="Q22" s="23"/>
      <c r="R22" s="23"/>
      <c r="S22" s="23"/>
      <c r="T22" s="23"/>
      <c r="U22" s="23"/>
    </row>
    <row r="23" spans="1:21" ht="16.5" hidden="1" thickBot="1" x14ac:dyDescent="0.3">
      <c r="A23" s="18" t="s">
        <v>18</v>
      </c>
      <c r="B23" s="43">
        <f t="shared" ref="B23:B26" si="3">G23+H23+I23</f>
        <v>0</v>
      </c>
      <c r="C23" s="44">
        <f t="shared" si="1"/>
        <v>0</v>
      </c>
      <c r="D23" s="45">
        <f t="shared" si="2"/>
        <v>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spans="1:21" ht="16.5" thickBot="1" x14ac:dyDescent="0.3">
      <c r="A24" s="9" t="s">
        <v>19</v>
      </c>
      <c r="B24" s="43">
        <f>G24+H24+I24+F24</f>
        <v>1130000</v>
      </c>
      <c r="C24" s="44">
        <f t="shared" si="1"/>
        <v>1130000</v>
      </c>
      <c r="D24" s="45">
        <f t="shared" si="2"/>
        <v>1130000</v>
      </c>
      <c r="G24" s="23">
        <v>1130000</v>
      </c>
      <c r="H24" s="23">
        <v>0</v>
      </c>
      <c r="I24" s="23">
        <v>0</v>
      </c>
      <c r="J24" s="23">
        <v>1130000</v>
      </c>
      <c r="K24" s="23">
        <v>0</v>
      </c>
      <c r="L24" s="23">
        <v>0</v>
      </c>
      <c r="M24" s="23">
        <v>1130000</v>
      </c>
      <c r="N24" s="23">
        <v>0</v>
      </c>
      <c r="O24" s="23">
        <v>0</v>
      </c>
      <c r="P24" s="23"/>
      <c r="Q24" s="23"/>
      <c r="R24" s="23"/>
      <c r="S24" s="23"/>
      <c r="T24" s="23"/>
      <c r="U24" s="23"/>
    </row>
    <row r="25" spans="1:21" ht="64.5" hidden="1" customHeight="1" thickBot="1" x14ac:dyDescent="0.3">
      <c r="A25" s="14" t="s">
        <v>28</v>
      </c>
      <c r="B25" s="43">
        <f>F25</f>
        <v>0</v>
      </c>
      <c r="C25" s="44">
        <v>0</v>
      </c>
      <c r="D25" s="45">
        <v>0</v>
      </c>
      <c r="F25">
        <v>0</v>
      </c>
      <c r="G25" s="30">
        <v>5507810</v>
      </c>
      <c r="H25" s="30">
        <v>19566000</v>
      </c>
      <c r="I25" s="30">
        <v>51008070</v>
      </c>
      <c r="J25" s="30">
        <v>5507810</v>
      </c>
      <c r="K25" s="30">
        <v>15652800</v>
      </c>
      <c r="L25" s="30">
        <v>54776120</v>
      </c>
      <c r="M25" s="30">
        <v>5507810</v>
      </c>
      <c r="N25" s="30">
        <v>15652800</v>
      </c>
      <c r="O25" s="30">
        <v>54548220</v>
      </c>
      <c r="P25" s="30">
        <v>5507810</v>
      </c>
      <c r="Q25" s="23">
        <v>5507810</v>
      </c>
      <c r="R25" s="23">
        <v>5507810</v>
      </c>
      <c r="S25" s="23"/>
      <c r="T25" s="23"/>
      <c r="U25" s="23"/>
    </row>
    <row r="26" spans="1:21" ht="16.5" thickBot="1" x14ac:dyDescent="0.3">
      <c r="A26" s="14" t="s">
        <v>20</v>
      </c>
      <c r="B26" s="43">
        <f t="shared" si="3"/>
        <v>0</v>
      </c>
      <c r="C26" s="44">
        <f>J26+K26+L26+Q26</f>
        <v>12500000</v>
      </c>
      <c r="D26" s="45">
        <f>M26+N26+O26+R26</f>
        <v>25000000</v>
      </c>
      <c r="G26" s="23">
        <v>0</v>
      </c>
      <c r="H26" s="23"/>
      <c r="I26" s="23"/>
      <c r="J26" s="49">
        <v>10000000</v>
      </c>
      <c r="K26" s="23"/>
      <c r="L26" s="23"/>
      <c r="M26" s="49">
        <v>20000000</v>
      </c>
      <c r="N26" s="23"/>
      <c r="O26" s="23"/>
      <c r="P26" s="23">
        <v>0</v>
      </c>
      <c r="Q26" s="49">
        <v>2500000</v>
      </c>
      <c r="R26" s="49">
        <v>5000000</v>
      </c>
      <c r="S26" s="23"/>
      <c r="T26" s="23"/>
      <c r="U26" s="23"/>
    </row>
    <row r="27" spans="1:21" ht="19.5" customHeight="1" thickBot="1" x14ac:dyDescent="0.3">
      <c r="A27" s="16" t="s">
        <v>21</v>
      </c>
      <c r="B27" s="26">
        <f>SUM(B12:B26)</f>
        <v>883300470</v>
      </c>
      <c r="C27" s="26">
        <f>SUM(C12:C26)</f>
        <v>919423690</v>
      </c>
      <c r="D27" s="46">
        <f>SUM(D12:D26)</f>
        <v>920111890</v>
      </c>
      <c r="E27" s="23">
        <f t="shared" ref="E27:O27" si="4">SUM(E12:E26)</f>
        <v>0</v>
      </c>
      <c r="F27" s="23">
        <f t="shared" si="4"/>
        <v>414300</v>
      </c>
      <c r="G27" s="23">
        <f t="shared" si="4"/>
        <v>390213500</v>
      </c>
      <c r="H27" s="23">
        <f t="shared" si="4"/>
        <v>419181500</v>
      </c>
      <c r="I27" s="23">
        <f t="shared" si="4"/>
        <v>57703030</v>
      </c>
      <c r="J27" s="23">
        <f t="shared" si="4"/>
        <v>427569520</v>
      </c>
      <c r="K27" s="23">
        <f t="shared" si="4"/>
        <v>415466300</v>
      </c>
      <c r="L27" s="23">
        <f t="shared" si="4"/>
        <v>61579880</v>
      </c>
      <c r="M27" s="23">
        <f t="shared" si="4"/>
        <v>437469520</v>
      </c>
      <c r="N27" s="23">
        <f t="shared" si="4"/>
        <v>408816100</v>
      </c>
      <c r="O27" s="23">
        <f t="shared" si="4"/>
        <v>58506580</v>
      </c>
      <c r="P27" s="23">
        <f>SUM(P12:P26)</f>
        <v>101250990</v>
      </c>
      <c r="Q27" s="23">
        <f>SUM(Q12:Q26)</f>
        <v>99711390</v>
      </c>
      <c r="R27" s="23">
        <f>SUM(R12:R26)</f>
        <v>99995190</v>
      </c>
      <c r="S27" s="23"/>
      <c r="T27" s="23"/>
      <c r="U27" s="23"/>
    </row>
    <row r="28" spans="1:21" ht="16.5" thickBot="1" x14ac:dyDescent="0.3">
      <c r="A28" s="16" t="s">
        <v>22</v>
      </c>
      <c r="B28" s="26">
        <f>B10-B27</f>
        <v>-13850000</v>
      </c>
      <c r="C28" s="26">
        <f>C10-C27</f>
        <v>0</v>
      </c>
      <c r="D28" s="53">
        <f>D10-D27</f>
        <v>0</v>
      </c>
      <c r="E28" s="24"/>
      <c r="F28" s="24"/>
      <c r="H28" s="60">
        <f>H10+H34+H37-H32</f>
        <v>-12050000</v>
      </c>
      <c r="K28" s="59">
        <f>K10-K32</f>
        <v>0</v>
      </c>
      <c r="N28" s="59">
        <f>N10-N32</f>
        <v>0</v>
      </c>
      <c r="O28" t="s">
        <v>56</v>
      </c>
      <c r="P28" s="62">
        <f>P12+P13+P14+P15+P16+P17+P21+P26</f>
        <v>95743180</v>
      </c>
      <c r="Q28" s="62">
        <f t="shared" ref="Q28:R28" si="5">Q12+Q13+Q14+Q15+Q16+Q17+Q21+Q26</f>
        <v>94203580</v>
      </c>
      <c r="R28" s="62">
        <f t="shared" si="5"/>
        <v>94487380</v>
      </c>
    </row>
    <row r="29" spans="1:21" ht="29.25" x14ac:dyDescent="0.25">
      <c r="A29" s="17" t="s">
        <v>23</v>
      </c>
      <c r="B29" s="15">
        <f>B30+B33+B36</f>
        <v>13850000</v>
      </c>
      <c r="C29" s="15">
        <f>C30+C33+C36</f>
        <v>0</v>
      </c>
      <c r="D29" s="54">
        <f>D30+D33+D36</f>
        <v>0</v>
      </c>
      <c r="E29" s="27" t="s">
        <v>45</v>
      </c>
      <c r="F29" s="27"/>
      <c r="G29" s="58">
        <v>6650000</v>
      </c>
      <c r="H29" s="27"/>
      <c r="I29" s="27"/>
      <c r="J29" s="61">
        <v>0</v>
      </c>
      <c r="M29" s="61">
        <v>0</v>
      </c>
      <c r="O29" t="s">
        <v>38</v>
      </c>
      <c r="P29" s="23">
        <v>1800000</v>
      </c>
      <c r="Q29" s="23">
        <f>(K25+L25+Q10-3873160)*2.5%</f>
        <v>2161431.5</v>
      </c>
      <c r="R29" s="23">
        <f>(N25+O25+R10-3873160)*5%</f>
        <v>4337053</v>
      </c>
    </row>
    <row r="30" spans="1:21" ht="15.75" x14ac:dyDescent="0.25">
      <c r="A30" s="10" t="s">
        <v>24</v>
      </c>
      <c r="B30" s="13">
        <f>B31+B32</f>
        <v>8450000</v>
      </c>
      <c r="C30" s="13">
        <f>C31+C32</f>
        <v>0</v>
      </c>
      <c r="D30" s="21">
        <f>D31+D32</f>
        <v>0</v>
      </c>
      <c r="G30" t="s">
        <v>37</v>
      </c>
      <c r="J30" s="27">
        <f>J7-G7</f>
        <v>691180</v>
      </c>
      <c r="M30" s="27">
        <f>M7-G7</f>
        <v>4509680</v>
      </c>
      <c r="P30" t="s">
        <v>36</v>
      </c>
      <c r="Q30" s="23">
        <f>K25-H25</f>
        <v>-3913200</v>
      </c>
      <c r="R30" s="23">
        <f>N25-H25</f>
        <v>-3913200</v>
      </c>
    </row>
    <row r="31" spans="1:21" ht="15.75" x14ac:dyDescent="0.25">
      <c r="A31" s="11" t="s">
        <v>25</v>
      </c>
      <c r="B31" s="28">
        <f>-B10-B34-B37</f>
        <v>-899850470</v>
      </c>
      <c r="C31" s="28">
        <f>-C10-C34-C37</f>
        <v>-939823690</v>
      </c>
      <c r="D31" s="55">
        <f>-D10-D34-D37</f>
        <v>-940511890</v>
      </c>
      <c r="G31" s="27"/>
      <c r="J31" s="27"/>
      <c r="M31" s="27"/>
      <c r="P31" t="s">
        <v>37</v>
      </c>
      <c r="Q31" s="27">
        <f>Q10-P10</f>
        <v>405550</v>
      </c>
      <c r="R31" s="27">
        <f>R10-P10</f>
        <v>917250</v>
      </c>
    </row>
    <row r="32" spans="1:21" ht="15.75" x14ac:dyDescent="0.25">
      <c r="A32" s="11" t="s">
        <v>26</v>
      </c>
      <c r="B32" s="28">
        <f>B27+B35+B38</f>
        <v>908300470</v>
      </c>
      <c r="C32" s="28">
        <f t="shared" ref="C32:D32" si="6">C27+C35+C38</f>
        <v>939823690</v>
      </c>
      <c r="D32" s="28">
        <f t="shared" si="6"/>
        <v>940511890</v>
      </c>
      <c r="H32" s="64">
        <f>F27+G27+H27+I27</f>
        <v>867512330</v>
      </c>
      <c r="K32" s="64">
        <f>F27+J27+K27+L27</f>
        <v>905030000</v>
      </c>
      <c r="N32" s="64">
        <f>F27+M27+N27+O27</f>
        <v>905206500</v>
      </c>
      <c r="Q32" s="27"/>
      <c r="R32" s="27"/>
    </row>
    <row r="33" spans="1:13" ht="15.75" x14ac:dyDescent="0.25">
      <c r="A33" s="33" t="s">
        <v>41</v>
      </c>
      <c r="B33" s="47">
        <f>B34-B35</f>
        <v>5400000</v>
      </c>
      <c r="C33" s="51">
        <f>C34-C35</f>
        <v>0</v>
      </c>
      <c r="D33" s="47">
        <f>D34-D35</f>
        <v>0</v>
      </c>
    </row>
    <row r="34" spans="1:13" ht="15.75" x14ac:dyDescent="0.25">
      <c r="A34" s="34" t="s">
        <v>43</v>
      </c>
      <c r="B34" s="48">
        <f>G34</f>
        <v>15400000</v>
      </c>
      <c r="C34" s="52">
        <v>5400000</v>
      </c>
      <c r="D34" s="48">
        <v>5400000</v>
      </c>
      <c r="G34" s="23">
        <v>15400000</v>
      </c>
    </row>
    <row r="35" spans="1:13" ht="15.75" x14ac:dyDescent="0.25">
      <c r="A35" s="34" t="s">
        <v>44</v>
      </c>
      <c r="B35" s="48">
        <f>G35</f>
        <v>10000000</v>
      </c>
      <c r="C35" s="48">
        <v>5400000</v>
      </c>
      <c r="D35" s="48">
        <v>5400000</v>
      </c>
      <c r="G35" s="23">
        <v>10000000</v>
      </c>
      <c r="J35" s="23"/>
    </row>
    <row r="36" spans="1:13" ht="15.75" x14ac:dyDescent="0.25">
      <c r="A36" s="33" t="s">
        <v>42</v>
      </c>
      <c r="B36" s="47">
        <f>B37-B38</f>
        <v>0</v>
      </c>
      <c r="C36" s="47">
        <f>C37-C38</f>
        <v>0</v>
      </c>
      <c r="D36" s="47">
        <f>D37-D38</f>
        <v>0</v>
      </c>
    </row>
    <row r="37" spans="1:13" ht="15.75" x14ac:dyDescent="0.25">
      <c r="A37" s="34" t="s">
        <v>43</v>
      </c>
      <c r="B37" s="48">
        <f>G37</f>
        <v>15000000</v>
      </c>
      <c r="C37" s="48">
        <v>15000000</v>
      </c>
      <c r="D37" s="48">
        <v>15000000</v>
      </c>
      <c r="G37" s="23">
        <v>15000000</v>
      </c>
      <c r="J37" s="23"/>
      <c r="M37" s="23"/>
    </row>
    <row r="38" spans="1:13" ht="15.75" x14ac:dyDescent="0.25">
      <c r="A38" s="34" t="s">
        <v>44</v>
      </c>
      <c r="B38" s="48">
        <f>G38</f>
        <v>15000000</v>
      </c>
      <c r="C38" s="48">
        <v>15000000</v>
      </c>
      <c r="D38" s="48">
        <v>15000000</v>
      </c>
      <c r="G38" s="23">
        <v>15000000</v>
      </c>
      <c r="J38" s="23"/>
      <c r="M38" s="23"/>
    </row>
  </sheetData>
  <mergeCells count="5">
    <mergeCell ref="A1:D1"/>
    <mergeCell ref="A3:A4"/>
    <mergeCell ref="B3:D3"/>
    <mergeCell ref="A6:D6"/>
    <mergeCell ref="A11:D11"/>
  </mergeCells>
  <pageMargins left="0.39370078740157483" right="0" top="0" bottom="0" header="0" footer="0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конс</vt:lpstr>
      <vt:lpstr>конс!Область_печати</vt:lpstr>
    </vt:vector>
  </TitlesOfParts>
  <Company>ГФУ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LLI</cp:lastModifiedBy>
  <cp:lastPrinted>2022-11-14T06:45:07Z</cp:lastPrinted>
  <dcterms:created xsi:type="dcterms:W3CDTF">2011-10-11T00:54:00Z</dcterms:created>
  <dcterms:modified xsi:type="dcterms:W3CDTF">2022-11-14T06:45:25Z</dcterms:modified>
</cp:coreProperties>
</file>