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БЮДЖЕТ 2025-2027\Корректировка К-1.25\Проект корректировки в Совет\"/>
    </mc:Choice>
  </mc:AlternateContent>
  <bookViews>
    <workbookView xWindow="690" yWindow="135" windowWidth="27915" windowHeight="15225" activeTab="2"/>
  </bookViews>
  <sheets>
    <sheet name="доп мбт на 2025 " sheetId="4" r:id="rId1"/>
    <sheet name="2026 2027 " sheetId="6" r:id="rId2"/>
    <sheet name="МП К1" sheetId="7" r:id="rId3"/>
  </sheets>
  <definedNames>
    <definedName name="_xlnm._FilterDatabase" localSheetId="2" hidden="1">'МП К1'!$A$3:$H$182</definedName>
    <definedName name="_xlnm.Print_Titles" localSheetId="1">'2026 2027 '!$6:$6</definedName>
    <definedName name="_xlnm.Print_Titles" localSheetId="0">'доп мбт на 2025 '!$6:$6</definedName>
    <definedName name="_xlnm.Print_Titles" localSheetId="2">'МП К1'!$3:$3</definedName>
    <definedName name="_xlnm.Print_Area" localSheetId="2">'МП К1'!$A$1:$G$174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7" l="1"/>
  <c r="D174" i="7" s="1"/>
  <c r="E4" i="7"/>
  <c r="F4" i="7"/>
  <c r="F174" i="7" s="1"/>
  <c r="G4" i="7"/>
  <c r="G174" i="7" s="1"/>
  <c r="C5" i="7"/>
  <c r="C6" i="7"/>
  <c r="C7" i="7"/>
  <c r="C8" i="7"/>
  <c r="C4" i="7" s="1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D37" i="7"/>
  <c r="E37" i="7"/>
  <c r="F37" i="7"/>
  <c r="G37" i="7"/>
  <c r="C38" i="7"/>
  <c r="C37" i="7" s="1"/>
  <c r="C39" i="7"/>
  <c r="C40" i="7"/>
  <c r="C41" i="7"/>
  <c r="C42" i="7"/>
  <c r="C43" i="7"/>
  <c r="C44" i="7"/>
  <c r="C45" i="7"/>
  <c r="C46" i="7"/>
  <c r="C47" i="7"/>
  <c r="C48" i="7"/>
  <c r="C49" i="7"/>
  <c r="D50" i="7"/>
  <c r="E50" i="7"/>
  <c r="F50" i="7"/>
  <c r="G50" i="7"/>
  <c r="C51" i="7"/>
  <c r="C50" i="7" s="1"/>
  <c r="C52" i="7"/>
  <c r="C53" i="7"/>
  <c r="D54" i="7"/>
  <c r="E54" i="7"/>
  <c r="F54" i="7"/>
  <c r="G54" i="7"/>
  <c r="C55" i="7"/>
  <c r="C54" i="7" s="1"/>
  <c r="C56" i="7"/>
  <c r="C57" i="7"/>
  <c r="C58" i="7"/>
  <c r="C59" i="7"/>
  <c r="C60" i="7"/>
  <c r="C61" i="7"/>
  <c r="C62" i="7"/>
  <c r="C63" i="7"/>
  <c r="C64" i="7"/>
  <c r="C65" i="7"/>
  <c r="C66" i="7"/>
  <c r="C67" i="7"/>
  <c r="D68" i="7"/>
  <c r="E68" i="7"/>
  <c r="F68" i="7"/>
  <c r="G68" i="7"/>
  <c r="C69" i="7"/>
  <c r="C70" i="7"/>
  <c r="C71" i="7"/>
  <c r="C72" i="7"/>
  <c r="C68" i="7" s="1"/>
  <c r="C73" i="7"/>
  <c r="C74" i="7"/>
  <c r="C75" i="7"/>
  <c r="C76" i="7"/>
  <c r="C77" i="7"/>
  <c r="D78" i="7"/>
  <c r="E78" i="7"/>
  <c r="F78" i="7"/>
  <c r="G78" i="7"/>
  <c r="C79" i="7"/>
  <c r="C78" i="7" s="1"/>
  <c r="C80" i="7"/>
  <c r="C81" i="7"/>
  <c r="C82" i="7"/>
  <c r="C83" i="7"/>
  <c r="C84" i="7"/>
  <c r="D84" i="7"/>
  <c r="E84" i="7"/>
  <c r="F84" i="7"/>
  <c r="G84" i="7"/>
  <c r="C85" i="7"/>
  <c r="C86" i="7"/>
  <c r="C87" i="7"/>
  <c r="D88" i="7"/>
  <c r="E88" i="7"/>
  <c r="F88" i="7"/>
  <c r="G88" i="7"/>
  <c r="C89" i="7"/>
  <c r="C90" i="7"/>
  <c r="C91" i="7"/>
  <c r="C92" i="7"/>
  <c r="C93" i="7"/>
  <c r="C88" i="7" s="1"/>
  <c r="C94" i="7"/>
  <c r="C95" i="7"/>
  <c r="D96" i="7"/>
  <c r="E96" i="7"/>
  <c r="F96" i="7"/>
  <c r="G96" i="7"/>
  <c r="C97" i="7"/>
  <c r="C96" i="7" s="1"/>
  <c r="C98" i="7"/>
  <c r="C99" i="7"/>
  <c r="C100" i="7"/>
  <c r="D101" i="7"/>
  <c r="E101" i="7"/>
  <c r="F101" i="7"/>
  <c r="G101" i="7"/>
  <c r="C102" i="7"/>
  <c r="C103" i="7"/>
  <c r="C101" i="7" s="1"/>
  <c r="C104" i="7"/>
  <c r="C105" i="7"/>
  <c r="D106" i="7"/>
  <c r="E106" i="7"/>
  <c r="F106" i="7"/>
  <c r="G106" i="7"/>
  <c r="C107" i="7"/>
  <c r="C106" i="7" s="1"/>
  <c r="C108" i="7"/>
  <c r="C109" i="7"/>
  <c r="C110" i="7"/>
  <c r="C111" i="7"/>
  <c r="C112" i="7"/>
  <c r="C113" i="7"/>
  <c r="C114" i="7"/>
  <c r="C115" i="7"/>
  <c r="C116" i="7"/>
  <c r="D117" i="7"/>
  <c r="E117" i="7"/>
  <c r="F117" i="7"/>
  <c r="G117" i="7"/>
  <c r="C118" i="7"/>
  <c r="C119" i="7"/>
  <c r="C117" i="7" s="1"/>
  <c r="C120" i="7"/>
  <c r="C121" i="7"/>
  <c r="C122" i="7"/>
  <c r="C123" i="7"/>
  <c r="C124" i="7"/>
  <c r="C125" i="7"/>
  <c r="C126" i="7"/>
  <c r="C127" i="7"/>
  <c r="C128" i="7"/>
  <c r="D129" i="7"/>
  <c r="E129" i="7"/>
  <c r="F129" i="7"/>
  <c r="G129" i="7"/>
  <c r="C130" i="7"/>
  <c r="C131" i="7"/>
  <c r="C129" i="7" s="1"/>
  <c r="C132" i="7"/>
  <c r="C133" i="7"/>
  <c r="D134" i="7"/>
  <c r="E134" i="7"/>
  <c r="F134" i="7"/>
  <c r="G134" i="7"/>
  <c r="C135" i="7"/>
  <c r="C134" i="7" s="1"/>
  <c r="C136" i="7"/>
  <c r="C137" i="7"/>
  <c r="C138" i="7"/>
  <c r="D139" i="7"/>
  <c r="E139" i="7"/>
  <c r="E174" i="7" s="1"/>
  <c r="F139" i="7"/>
  <c r="G139" i="7"/>
  <c r="C140" i="7"/>
  <c r="C139" i="7" s="1"/>
  <c r="C141" i="7"/>
  <c r="C142" i="7"/>
  <c r="C143" i="7"/>
  <c r="C144" i="7"/>
  <c r="C145" i="7"/>
  <c r="C146" i="7"/>
  <c r="C147" i="7"/>
  <c r="C148" i="7"/>
  <c r="C149" i="7"/>
  <c r="C150" i="7"/>
  <c r="C151" i="7"/>
  <c r="C152" i="7"/>
  <c r="D153" i="7"/>
  <c r="E153" i="7"/>
  <c r="F153" i="7"/>
  <c r="G153" i="7"/>
  <c r="C154" i="7"/>
  <c r="C155" i="7"/>
  <c r="C156" i="7"/>
  <c r="C157" i="7"/>
  <c r="C153" i="7" s="1"/>
  <c r="C158" i="7"/>
  <c r="C159" i="7"/>
  <c r="C160" i="7"/>
  <c r="C161" i="7"/>
  <c r="C162" i="7"/>
  <c r="C163" i="7"/>
  <c r="C164" i="7"/>
  <c r="C165" i="7"/>
  <c r="C166" i="7"/>
  <c r="C167" i="7"/>
  <c r="D168" i="7"/>
  <c r="E168" i="7"/>
  <c r="F168" i="7"/>
  <c r="G168" i="7"/>
  <c r="C169" i="7"/>
  <c r="C168" i="7" s="1"/>
  <c r="C170" i="7"/>
  <c r="D171" i="7"/>
  <c r="E171" i="7"/>
  <c r="F171" i="7"/>
  <c r="G171" i="7"/>
  <c r="C172" i="7"/>
  <c r="C171" i="7" s="1"/>
  <c r="C173" i="7"/>
  <c r="D179" i="7"/>
  <c r="D182" i="7"/>
  <c r="D175" i="7" s="1"/>
  <c r="C174" i="7" l="1"/>
  <c r="E50" i="4"/>
  <c r="A48" i="4" l="1"/>
  <c r="A49" i="4" s="1"/>
  <c r="E18" i="4" l="1"/>
  <c r="F24" i="6" l="1"/>
  <c r="E23" i="6"/>
  <c r="E24" i="6" s="1"/>
  <c r="F23" i="6"/>
  <c r="E17" i="6"/>
  <c r="F17" i="6"/>
  <c r="F12" i="6"/>
  <c r="E12" i="6"/>
  <c r="A9" i="6"/>
  <c r="A10" i="6" s="1"/>
  <c r="A11" i="6" s="1"/>
  <c r="A12" i="6" s="1"/>
  <c r="A13" i="6" s="1"/>
  <c r="A8" i="6"/>
  <c r="A14" i="6" l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E35" i="4" l="1"/>
  <c r="E51" i="4" s="1"/>
  <c r="A9" i="4"/>
  <c r="A10" i="4" s="1"/>
  <c r="A11" i="4" s="1"/>
  <c r="A12" i="4" s="1"/>
  <c r="A13" i="4" s="1"/>
  <c r="A14" i="4" s="1"/>
  <c r="A15" i="4" s="1"/>
  <c r="A16" i="4" s="1"/>
  <c r="A8" i="4"/>
  <c r="E8" i="4"/>
  <c r="A17" i="4" l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l="1"/>
  <c r="A45" i="4" s="1"/>
  <c r="A46" i="4" s="1"/>
  <c r="A47" i="4" s="1"/>
  <c r="A50" i="4" s="1"/>
  <c r="A51" i="4" s="1"/>
</calcChain>
</file>

<file path=xl/comments1.xml><?xml version="1.0" encoding="utf-8"?>
<comments xmlns="http://schemas.openxmlformats.org/spreadsheetml/2006/main">
  <authors>
    <author>Автор</author>
  </authors>
  <commentList>
    <comment ref="D8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есть экономия</t>
        </r>
      </text>
    </comment>
    <comment ref="I1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71109,18</t>
        </r>
      </text>
    </comment>
    <comment ref="J1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142218,37</t>
        </r>
      </text>
    </comment>
    <comment ref="K1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71109,18</t>
        </r>
      </text>
    </comment>
    <comment ref="L1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412433,27</t>
        </r>
      </text>
    </comment>
    <comment ref="D1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предусмотрено в решении о бюджете</t>
        </r>
      </text>
    </comment>
  </commentList>
</comments>
</file>

<file path=xl/sharedStrings.xml><?xml version="1.0" encoding="utf-8"?>
<sst xmlns="http://schemas.openxmlformats.org/spreadsheetml/2006/main" count="376" uniqueCount="246">
  <si>
    <t>РАСШИФРОВКА ДОПОЛНИТЕЛЬНО ВЫДЕЛЕННЫХ  МЕЖБЮДЖЕТНЫХ ТРАНСФЕРТОВ</t>
  </si>
  <si>
    <t>К КОРРЕКТИРОВКЕ  БЮДЖЕТА</t>
  </si>
  <si>
    <t>№ п/п</t>
  </si>
  <si>
    <t>Код главного администратора доходов бюджета</t>
  </si>
  <si>
    <t>Код классификации доходов</t>
  </si>
  <si>
    <t>Наименование кода классификации доходов</t>
  </si>
  <si>
    <t>Итого субвенций</t>
  </si>
  <si>
    <t>Итого средств краевого бюджета</t>
  </si>
  <si>
    <t>891</t>
  </si>
  <si>
    <t>Итого дотаций</t>
  </si>
  <si>
    <t>Итого субсидий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</si>
  <si>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</si>
  <si>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</si>
  <si>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Субсидии бюджетам муниципальных районов на проведение комплексных кадастровых работ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</si>
  <si>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</si>
  <si>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</si>
  <si>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 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</si>
  <si>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 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</si>
  <si>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животных) 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</si>
  <si>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</si>
  <si>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</si>
  <si>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</si>
  <si>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</si>
  <si>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Дополнительные бюджетные назначения 2026 г., рублей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</si>
  <si>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</si>
  <si>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</si>
  <si>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</si>
  <si>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Итого иных межбюджетных трансфертов</t>
  </si>
  <si>
    <t xml:space="preserve">Приложение 1 </t>
  </si>
  <si>
    <t>к пояснительной записке</t>
  </si>
  <si>
    <t xml:space="preserve">Приложение 2 </t>
  </si>
  <si>
    <t>20219999052724150</t>
  </si>
  <si>
    <t>20225228050000150</t>
  </si>
  <si>
    <t xml:space="preserve">Субсидии бюджетам муниципальных районов на оснащение объектов спортивной инфраструктуры спортивно-технологическим оборудованием </t>
  </si>
  <si>
    <t>20225304050000150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</si>
  <si>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</si>
  <si>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</si>
  <si>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20225511050000150</t>
  </si>
  <si>
    <t>20225519050000150</t>
  </si>
  <si>
    <t>Субсидии бюджетам муниципальных районов на поддержку отрасли культуры</t>
  </si>
  <si>
    <t>20225599050000150</t>
  </si>
  <si>
    <r>
      <t>Субсидии бюджетам муниципальных районов на подготовку проектов межевания земельных участков и на проведение кадастровых работ</t>
    </r>
    <r>
      <rPr>
        <sz val="11.5"/>
        <color rgb="FF22272F"/>
        <rFont val="Calibri"/>
        <family val="2"/>
        <charset val="204"/>
      </rPr>
      <t xml:space="preserve"> </t>
    </r>
  </si>
  <si>
    <t>20229999057563150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</si>
  <si>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</si>
  <si>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20229999059115150</t>
  </si>
  <si>
    <t>Прочие субсидии бюджетам муниципальных районов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</si>
  <si>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20230024050289150</t>
  </si>
  <si>
    <t>20230024057408150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</si>
  <si>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организаций)</t>
  </si>
  <si>
    <t>20230024057409150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</si>
  <si>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организаций)</t>
  </si>
  <si>
    <t>20230024057429150</t>
  </si>
  <si>
    <t>20230024057514150</t>
  </si>
  <si>
    <t>20230024057517150</t>
  </si>
  <si>
    <t>20230024057518150</t>
  </si>
  <si>
    <t>20230024057552150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</si>
  <si>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 </t>
  </si>
  <si>
    <t>20230024057564150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</si>
  <si>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</si>
  <si>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20230024057587150</t>
  </si>
  <si>
    <t>20230024057604150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</si>
  <si>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</si>
  <si>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</si>
  <si>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20230024057846150</t>
  </si>
  <si>
    <t>20230024057647150</t>
  </si>
  <si>
    <t>Субвенции бюджетам муниципальных районов на выполнение передаваемых полномочий субъектов Российской Федерации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</si>
  <si>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20235082050000150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</si>
  <si>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</si>
  <si>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</si>
  <si>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</si>
  <si>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20235120050000150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</si>
  <si>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</si>
  <si>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</si>
  <si>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20245179050000150</t>
  </si>
  <si>
    <t>20245303050000150</t>
  </si>
  <si>
    <t>20249999050853150</t>
  </si>
  <si>
    <r>
      <t xml:space="preserve">Прочие межбюджетные трансферты, передаваемые бюджетам муниципальных районов </t>
    </r>
    <r>
      <rPr>
        <sz val="12"/>
        <color rgb="FF000000"/>
        <rFont val="Times New Roman"/>
        <family val="1"/>
        <charset val="204"/>
      </rPr>
      <t>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  </r>
  </si>
  <si>
    <t>20249999051024150</t>
  </si>
  <si>
    <t>Прочие межбюджетные трансферты, передаваемые бюджетам муниципальных районов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края)</t>
  </si>
  <si>
    <t>20249999055559150</t>
  </si>
  <si>
    <t>Прочие межбюджетные трансферты, передаваемые бюджетам муниципальных районов (на оснащение предметных кабинетов общеобразовательных организаций средствами обучения и воспитания)</t>
  </si>
  <si>
    <t>20249999057412150</t>
  </si>
  <si>
    <t>20249999057418150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</si>
  <si>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</si>
  <si>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20249999057555150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</si>
  <si>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путём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</si>
  <si>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</si>
  <si>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</si>
  <si>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20249999057691150</t>
  </si>
  <si>
    <t>Прочие межбюджетные трансферты, передаваемые  бюджетам муниципальных районов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</si>
  <si>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20249999057848150</t>
  </si>
  <si>
    <t>Прочие межбюджетные трансферты, передаваемые бюджетам муниципальных районов (на устройство спортивных сооружений в сельской местности)</t>
  </si>
  <si>
    <t>Дополнительные бюджетные назначения          2025 г., рублей</t>
  </si>
  <si>
    <t>Дополнительные бюджетные назначения 2027 г., рублей</t>
  </si>
  <si>
    <t>20249999057463150</t>
  </si>
  <si>
    <t>Прочие межбюджетные трансферты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</si>
  <si>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20229999057454150</t>
  </si>
  <si>
    <t xml:space="preserve"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 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</si>
  <si>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</si>
  <si>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20229999057436150</t>
  </si>
  <si>
    <t>20249999057745150</t>
  </si>
  <si>
    <t xml:space="preserve">Прочие  межбюджетные трансферты бюджетам муниципальных образований (за содействие развитию налогового потенциала) </t>
  </si>
  <si>
    <t>итого к распределению</t>
  </si>
  <si>
    <t>штраф</t>
  </si>
  <si>
    <t>возврат</t>
  </si>
  <si>
    <t xml:space="preserve">остаток к распределению </t>
  </si>
  <si>
    <t>проверка (сумма на уменьшение остатков на нач года 642 910,51)</t>
  </si>
  <si>
    <t>остатки на начало года</t>
  </si>
  <si>
    <t>бюджетный кредит</t>
  </si>
  <si>
    <t xml:space="preserve">проверка </t>
  </si>
  <si>
    <t>дотация на сбаланс</t>
  </si>
  <si>
    <t>в том числе от поселений</t>
  </si>
  <si>
    <t>ВСЕГО</t>
  </si>
  <si>
    <t>99</t>
  </si>
  <si>
    <t>2724</t>
  </si>
  <si>
    <t>1024</t>
  </si>
  <si>
    <t xml:space="preserve">Непрограммные расходы ревизионной комиссии Ачинского района </t>
  </si>
  <si>
    <t>77</t>
  </si>
  <si>
    <t>РФ</t>
  </si>
  <si>
    <t>1011</t>
  </si>
  <si>
    <t>Непрограммные расходы муниципального казенного учреждения "Управление строительства и жилищно-коммунального хозяйства" Ачинского района</t>
  </si>
  <si>
    <t>75</t>
  </si>
  <si>
    <t xml:space="preserve">Непрограммные расходы управление образования администрации Ачинского района </t>
  </si>
  <si>
    <t>74</t>
  </si>
  <si>
    <t>7745</t>
  </si>
  <si>
    <t>Ключи</t>
  </si>
  <si>
    <t>горный</t>
  </si>
  <si>
    <t>7641</t>
  </si>
  <si>
    <t>7514</t>
  </si>
  <si>
    <t>7555</t>
  </si>
  <si>
    <t>5118</t>
  </si>
  <si>
    <t xml:space="preserve">Непрограммные расходы финансового управления администрации Ачинского района </t>
  </si>
  <si>
    <t>73</t>
  </si>
  <si>
    <t>штрафы</t>
  </si>
  <si>
    <t>0289</t>
  </si>
  <si>
    <t>7429</t>
  </si>
  <si>
    <t>7604</t>
  </si>
  <si>
    <t>5120</t>
  </si>
  <si>
    <t xml:space="preserve">Непрограммные расходы администрации Ачинского района </t>
  </si>
  <si>
    <t>72</t>
  </si>
  <si>
    <t>8013</t>
  </si>
  <si>
    <t>8021</t>
  </si>
  <si>
    <t>Непрограммные расходы Ачинского районного Совета депутатов</t>
  </si>
  <si>
    <t>71</t>
  </si>
  <si>
    <t>8421</t>
  </si>
  <si>
    <t>8135</t>
  </si>
  <si>
    <t xml:space="preserve">Муниципальная программа Ачинского района  "Обеспечение общественного порядка и противодействие коррупции" </t>
  </si>
  <si>
    <t>15</t>
  </si>
  <si>
    <t>8202</t>
  </si>
  <si>
    <t>МБТ</t>
  </si>
  <si>
    <t>ФУ</t>
  </si>
  <si>
    <t>фот</t>
  </si>
  <si>
    <t>цб</t>
  </si>
  <si>
    <t>цз</t>
  </si>
  <si>
    <t>цоу</t>
  </si>
  <si>
    <t xml:space="preserve">Муниципальная программа Ачинского района "Управление муниципальными финансами" </t>
  </si>
  <si>
    <t>14</t>
  </si>
  <si>
    <t>8401</t>
  </si>
  <si>
    <t>8121</t>
  </si>
  <si>
    <t>8119</t>
  </si>
  <si>
    <t>8116</t>
  </si>
  <si>
    <t>8115</t>
  </si>
  <si>
    <t>Ястребово</t>
  </si>
  <si>
    <t>Причулымский</t>
  </si>
  <si>
    <t>ИМБТ 7691 (49 объектов)</t>
  </si>
  <si>
    <t>L5991</t>
  </si>
  <si>
    <t>S505</t>
  </si>
  <si>
    <t>Муниципальная программа "Управление муниципальным имуществом Ачинского района"</t>
  </si>
  <si>
    <t>13</t>
  </si>
  <si>
    <t>F367484</t>
  </si>
  <si>
    <t>F367483</t>
  </si>
  <si>
    <t>S466</t>
  </si>
  <si>
    <t>Муниципальная программа "Обеспечение доступным и комфортным жильём граждан Ачинского района"</t>
  </si>
  <si>
    <t>12</t>
  </si>
  <si>
    <t>7518</t>
  </si>
  <si>
    <t>7517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</si>
  <si>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</si>
  <si>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</t>
  </si>
  <si>
    <t>7647</t>
  </si>
  <si>
    <t>ДФ</t>
  </si>
  <si>
    <t>SД150</t>
  </si>
  <si>
    <t>8409</t>
  </si>
  <si>
    <t>Муниципальная программа "Развитие транспортной системы на территории Ачинского района"</t>
  </si>
  <si>
    <t>10</t>
  </si>
  <si>
    <t>СОНКО</t>
  </si>
  <si>
    <t>8888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</si>
  <si>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</si>
  <si>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</t>
  </si>
  <si>
    <t>S4540</t>
  </si>
  <si>
    <t>L4970</t>
  </si>
  <si>
    <t>Муниципальная программа "Молодёжь Ачинского района в XXI веке"</t>
  </si>
  <si>
    <t>08</t>
  </si>
  <si>
    <t>школа</t>
  </si>
  <si>
    <t>8061</t>
  </si>
  <si>
    <t>клубы</t>
  </si>
  <si>
    <t>8831</t>
  </si>
  <si>
    <t>S4360</t>
  </si>
  <si>
    <t>S4180</t>
  </si>
  <si>
    <t>L2280</t>
  </si>
  <si>
    <t>S8480</t>
  </si>
  <si>
    <t>07</t>
  </si>
  <si>
    <t>дши</t>
  </si>
  <si>
    <t>L5190</t>
  </si>
  <si>
    <t>црб</t>
  </si>
  <si>
    <t>цкс</t>
  </si>
  <si>
    <t>Муниципальная программа "Развитие культуры Ачинского района"</t>
  </si>
  <si>
    <t>06</t>
  </si>
  <si>
    <t>8315</t>
  </si>
  <si>
    <t>7412</t>
  </si>
  <si>
    <t>Муниципальная программа "Защита населения и территорий Ачинского района от чрезвычайных ситуаций"</t>
  </si>
  <si>
    <t>05</t>
  </si>
  <si>
    <t>S463</t>
  </si>
  <si>
    <t>8533</t>
  </si>
  <si>
    <t>свалки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</si>
  <si>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</si>
  <si>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</t>
  </si>
  <si>
    <t>8811</t>
  </si>
  <si>
    <t>Каменская СШ</t>
  </si>
  <si>
    <t>7846</t>
  </si>
  <si>
    <t>7552</t>
  </si>
  <si>
    <t>7564</t>
  </si>
  <si>
    <t>7409</t>
  </si>
  <si>
    <t>7408</t>
  </si>
  <si>
    <t>7588</t>
  </si>
  <si>
    <t>08530</t>
  </si>
  <si>
    <t>55590</t>
  </si>
  <si>
    <t>51790</t>
  </si>
  <si>
    <t>50500</t>
  </si>
  <si>
    <t>L082</t>
  </si>
  <si>
    <t>7587</t>
  </si>
  <si>
    <t>5304</t>
  </si>
  <si>
    <t>7563</t>
  </si>
  <si>
    <t>5303</t>
  </si>
  <si>
    <t>Муниципальная программа "Развитие образования  Ачинского района"</t>
  </si>
  <si>
    <t>02</t>
  </si>
  <si>
    <t>Краевой бюджет  2027 год</t>
  </si>
  <si>
    <t>Краевой бюджет  2026 год</t>
  </si>
  <si>
    <t>в том числе краевой бюджет  2025 год</t>
  </si>
  <si>
    <t>в том числе за счет средств районного бюджета, бюджетов поселений и безвозмездных поступлений 2025 год</t>
  </si>
  <si>
    <t>Изменения ассигнований 2025 года  (+;-) всего, рублей</t>
  </si>
  <si>
    <t>Наименование муниципальной программы и непрограммных расходов</t>
  </si>
  <si>
    <t>Код программы и непрограммных расходов</t>
  </si>
  <si>
    <t>Приложение  3 к пояснительной записке</t>
  </si>
  <si>
    <t xml:space="preserve">  </t>
  </si>
  <si>
    <t xml:space="preserve">ИЗМЕНЕНИЯ ПО РАЙОННЫМ МУНИЦИПАЛЬНЫМ ПРОГРАММАМ </t>
  </si>
  <si>
    <t xml:space="preserve">Муниципальная программа "Развитие физической культуры и спорта в Ачинском районе"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</si>
</sst>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#,##0.00_ ;\-#,##0.00\ "/>
    <numFmt numFmtId="166" formatCode="#,##0.00_ ;[Red]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.5"/>
      <color rgb="FF22272F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6" fillId="0" borderId="0"/>
    <xf numFmtId="0" fontId="8" fillId="0" borderId="0"/>
    <xf numFmtId="43" fontId="1" fillId="0" borderId="0" applyFont="0" applyFill="0" applyBorder="0" applyAlignment="0" applyProtection="0"/>
  </cellStyleXfs>
  <cellXfs count="138">
    <xf numFmtId="0" fontId="0" fillId="0" borderId="0" xfId="0"/>
    <xf numFmtId="49" fontId="5" fillId="2" borderId="1" xfId="0" applyNumberFormat="1" applyFont="1" applyFill="1" applyBorder="1" applyAlignment="1">
      <alignment horizont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vertical="top"/>
    </xf>
    <xf numFmtId="0" fontId="5" fillId="2" borderId="1" xfId="0" applyFont="1" applyFill="1" applyBorder="1" applyAlignment="1">
      <alignment horizontal="center"/>
    </xf>
    <xf numFmtId="164" fontId="0" fillId="0" borderId="0" xfId="1" applyFont="1"/>
    <xf numFmtId="0" fontId="2" fillId="2" borderId="0" xfId="0" applyFont="1" applyFill="1"/>
    <xf numFmtId="49" fontId="2" fillId="2" borderId="0" xfId="0" applyNumberFormat="1" applyFont="1" applyFill="1"/>
    <xf numFmtId="49" fontId="2" fillId="2" borderId="0" xfId="0" applyNumberFormat="1" applyFont="1" applyFill="1" applyAlignment="1">
      <alignment vertical="top"/>
    </xf>
    <xf numFmtId="4" fontId="2" fillId="2" borderId="0" xfId="0" applyNumberFormat="1" applyFont="1" applyFill="1"/>
    <xf numFmtId="0" fontId="2" fillId="2" borderId="0" xfId="0" applyFont="1" applyFill="1" applyAlignment="1">
      <alignment vertical="top"/>
    </xf>
    <xf numFmtId="43" fontId="0" fillId="0" borderId="0" xfId="0" applyNumberFormat="1"/>
    <xf numFmtId="165" fontId="0" fillId="0" borderId="0" xfId="0" applyNumberFormat="1"/>
    <xf numFmtId="0" fontId="5" fillId="2" borderId="1" xfId="0" applyFont="1" applyFill="1" applyBorder="1" applyAlignment="1">
      <alignment horizontal="justify"/>
    </xf>
    <xf numFmtId="14" fontId="0" fillId="0" borderId="0" xfId="0" applyNumberForma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49" fontId="5" fillId="0" borderId="4" xfId="0" applyNumberFormat="1" applyFont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justify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64" fontId="2" fillId="0" borderId="0" xfId="1" applyFont="1"/>
    <xf numFmtId="165" fontId="2" fillId="0" borderId="0" xfId="0" applyNumberFormat="1" applyFont="1"/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5" fillId="2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vertical="center"/>
    </xf>
    <xf numFmtId="0" fontId="7" fillId="0" borderId="1" xfId="4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166" fontId="5" fillId="0" borderId="1" xfId="0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right" vertical="center" wrapText="1"/>
    </xf>
    <xf numFmtId="166" fontId="5" fillId="0" borderId="7" xfId="0" applyNumberFormat="1" applyFont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166" fontId="5" fillId="0" borderId="8" xfId="0" applyNumberFormat="1" applyFont="1" applyBorder="1" applyAlignment="1">
      <alignment horizontal="right" vertical="center" wrapText="1"/>
    </xf>
    <xf numFmtId="166" fontId="7" fillId="0" borderId="4" xfId="0" applyNumberFormat="1" applyFont="1" applyBorder="1" applyAlignment="1">
      <alignment horizontal="right" vertical="center" wrapText="1"/>
    </xf>
    <xf numFmtId="166" fontId="5" fillId="0" borderId="9" xfId="0" applyNumberFormat="1" applyFont="1" applyBorder="1" applyAlignment="1">
      <alignment horizontal="right" vertical="center" wrapText="1"/>
    </xf>
    <xf numFmtId="166" fontId="5" fillId="0" borderId="6" xfId="0" applyNumberFormat="1" applyFont="1" applyBorder="1" applyAlignment="1">
      <alignment horizontal="right" vertical="center" wrapText="1"/>
    </xf>
    <xf numFmtId="166" fontId="5" fillId="0" borderId="4" xfId="0" applyNumberFormat="1" applyFont="1" applyFill="1" applyBorder="1" applyAlignment="1">
      <alignment horizontal="right" vertical="center" wrapText="1"/>
    </xf>
    <xf numFmtId="166" fontId="5" fillId="0" borderId="6" xfId="0" applyNumberFormat="1" applyFont="1" applyFill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vertical="center"/>
    </xf>
    <xf numFmtId="166" fontId="5" fillId="0" borderId="1" xfId="1" applyNumberFormat="1" applyFont="1" applyBorder="1" applyAlignment="1">
      <alignment vertical="center"/>
    </xf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right" vertical="center" wrapText="1"/>
    </xf>
    <xf numFmtId="166" fontId="2" fillId="0" borderId="1" xfId="1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/>
    <xf numFmtId="166" fontId="2" fillId="0" borderId="0" xfId="0" applyNumberFormat="1" applyFont="1"/>
    <xf numFmtId="43" fontId="2" fillId="0" borderId="0" xfId="5" applyFont="1"/>
    <xf numFmtId="49" fontId="0" fillId="0" borderId="0" xfId="0" applyNumberFormat="1"/>
    <xf numFmtId="43" fontId="0" fillId="0" borderId="0" xfId="5" applyFont="1"/>
    <xf numFmtId="43" fontId="0" fillId="3" borderId="0" xfId="5" applyFont="1" applyFill="1"/>
    <xf numFmtId="166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 applyFill="1"/>
    <xf numFmtId="43" fontId="18" fillId="0" borderId="0" xfId="0" applyNumberFormat="1" applyFont="1" applyFill="1"/>
    <xf numFmtId="166" fontId="0" fillId="4" borderId="0" xfId="5" applyNumberFormat="1" applyFont="1" applyFill="1"/>
    <xf numFmtId="0" fontId="2" fillId="0" borderId="0" xfId="0" applyFont="1" applyBorder="1"/>
    <xf numFmtId="49" fontId="2" fillId="0" borderId="0" xfId="0" applyNumberFormat="1" applyFont="1" applyBorder="1"/>
    <xf numFmtId="166" fontId="4" fillId="0" borderId="1" xfId="5" applyNumberFormat="1" applyFont="1" applyFill="1" applyBorder="1"/>
    <xf numFmtId="49" fontId="4" fillId="0" borderId="1" xfId="0" applyNumberFormat="1" applyFont="1" applyBorder="1" applyAlignment="1">
      <alignment wrapText="1"/>
    </xf>
    <xf numFmtId="49" fontId="2" fillId="0" borderId="1" xfId="0" applyNumberFormat="1" applyFont="1" applyBorder="1"/>
    <xf numFmtId="0" fontId="0" fillId="0" borderId="0" xfId="0" applyBorder="1"/>
    <xf numFmtId="49" fontId="0" fillId="0" borderId="0" xfId="0" applyNumberFormat="1" applyBorder="1"/>
    <xf numFmtId="166" fontId="5" fillId="0" borderId="1" xfId="5" applyNumberFormat="1" applyFont="1" applyBorder="1"/>
    <xf numFmtId="166" fontId="2" fillId="0" borderId="1" xfId="5" applyNumberFormat="1" applyFont="1" applyBorder="1"/>
    <xf numFmtId="49" fontId="2" fillId="0" borderId="10" xfId="0" applyNumberFormat="1" applyFont="1" applyBorder="1" applyAlignment="1">
      <alignment wrapText="1"/>
    </xf>
    <xf numFmtId="49" fontId="2" fillId="0" borderId="10" xfId="0" applyNumberFormat="1" applyFont="1" applyBorder="1"/>
    <xf numFmtId="49" fontId="19" fillId="0" borderId="1" xfId="0" applyNumberFormat="1" applyFont="1" applyBorder="1" applyAlignment="1">
      <alignment wrapText="1"/>
    </xf>
    <xf numFmtId="49" fontId="19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49" fontId="2" fillId="0" borderId="9" xfId="0" applyNumberFormat="1" applyFont="1" applyBorder="1"/>
    <xf numFmtId="166" fontId="20" fillId="0" borderId="1" xfId="5" applyNumberFormat="1" applyFont="1" applyBorder="1"/>
    <xf numFmtId="166" fontId="19" fillId="0" borderId="1" xfId="5" applyNumberFormat="1" applyFont="1" applyBorder="1"/>
    <xf numFmtId="49" fontId="19" fillId="0" borderId="9" xfId="0" applyNumberFormat="1" applyFont="1" applyBorder="1" applyAlignment="1">
      <alignment wrapText="1"/>
    </xf>
    <xf numFmtId="49" fontId="19" fillId="0" borderId="9" xfId="0" applyNumberFormat="1" applyFont="1" applyBorder="1" applyAlignment="1"/>
    <xf numFmtId="49" fontId="2" fillId="0" borderId="0" xfId="0" applyNumberFormat="1" applyFont="1" applyBorder="1" applyAlignment="1">
      <alignment wrapText="1"/>
    </xf>
    <xf numFmtId="0" fontId="0" fillId="0" borderId="0" xfId="0" applyFill="1" applyBorder="1"/>
    <xf numFmtId="49" fontId="2" fillId="0" borderId="0" xfId="0" applyNumberFormat="1" applyFont="1" applyFill="1" applyBorder="1" applyAlignment="1">
      <alignment wrapText="1"/>
    </xf>
    <xf numFmtId="166" fontId="5" fillId="0" borderId="1" xfId="5" applyNumberFormat="1" applyFont="1" applyFill="1" applyBorder="1"/>
    <xf numFmtId="49" fontId="19" fillId="0" borderId="5" xfId="0" applyNumberFormat="1" applyFont="1" applyBorder="1" applyAlignment="1"/>
    <xf numFmtId="49" fontId="2" fillId="5" borderId="0" xfId="0" applyNumberFormat="1" applyFont="1" applyFill="1" applyBorder="1" applyAlignment="1">
      <alignment wrapText="1"/>
    </xf>
    <xf numFmtId="166" fontId="5" fillId="5" borderId="1" xfId="5" applyNumberFormat="1" applyFont="1" applyFill="1" applyBorder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wrapText="1"/>
    </xf>
    <xf numFmtId="166" fontId="21" fillId="0" borderId="1" xfId="5" applyNumberFormat="1" applyFont="1" applyBorder="1"/>
    <xf numFmtId="49" fontId="0" fillId="0" borderId="0" xfId="0" applyNumberFormat="1" applyFill="1" applyBorder="1"/>
    <xf numFmtId="0" fontId="18" fillId="0" borderId="0" xfId="0" applyFont="1" applyBorder="1"/>
    <xf numFmtId="49" fontId="22" fillId="0" borderId="0" xfId="0" applyNumberFormat="1" applyFont="1" applyBorder="1"/>
    <xf numFmtId="49" fontId="5" fillId="0" borderId="0" xfId="0" applyNumberFormat="1" applyFont="1" applyBorder="1" applyAlignment="1">
      <alignment wrapText="1"/>
    </xf>
    <xf numFmtId="166" fontId="21" fillId="0" borderId="1" xfId="5" applyNumberFormat="1" applyFont="1" applyFill="1" applyBorder="1"/>
    <xf numFmtId="49" fontId="5" fillId="0" borderId="0" xfId="0" applyNumberFormat="1" applyFont="1" applyFill="1" applyBorder="1" applyAlignment="1">
      <alignment wrapText="1"/>
    </xf>
    <xf numFmtId="49" fontId="5" fillId="5" borderId="0" xfId="0" applyNumberFormat="1" applyFont="1" applyFill="1" applyBorder="1" applyAlignment="1">
      <alignment wrapText="1"/>
    </xf>
    <xf numFmtId="14" fontId="0" fillId="0" borderId="0" xfId="0" applyNumberFormat="1" applyBorder="1"/>
    <xf numFmtId="0" fontId="2" fillId="0" borderId="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textRotation="90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164" fontId="7" fillId="2" borderId="2" xfId="1" applyFont="1" applyFill="1" applyBorder="1" applyAlignment="1" applyProtection="1">
      <alignment horizontal="center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17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7" fillId="0" borderId="11" xfId="4" applyFont="1" applyBorder="1" applyAlignment="1">
      <alignment horizontal="right" vertical="center" wrapText="1"/>
    </xf>
    <xf numFmtId="0" fontId="7" fillId="0" borderId="2" xfId="4" applyFont="1" applyBorder="1" applyAlignment="1">
      <alignment horizontal="right" vertical="center" wrapText="1"/>
    </xf>
    <xf numFmtId="0" fontId="7" fillId="0" borderId="12" xfId="4" applyFont="1" applyBorder="1" applyAlignment="1">
      <alignment horizontal="right" vertical="center" wrapText="1"/>
    </xf>
    <xf numFmtId="49" fontId="4" fillId="2" borderId="13" xfId="0" applyNumberFormat="1" applyFont="1" applyFill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right" vertical="center"/>
    </xf>
    <xf numFmtId="49" fontId="4" fillId="2" borderId="15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</cellXfs>
  <cellStyles count="6">
    <cellStyle name="Normal" xfId="2"/>
    <cellStyle name="Обычный" xfId="0" builtinId="0"/>
    <cellStyle name="Обычный 2" xfId="3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zoomScaleNormal="100" workbookViewId="0">
      <selection activeCell="F5" sqref="F5"/>
    </sheetView>
  </sheetViews>
  <sheetFormatPr defaultRowHeight="15.75" x14ac:dyDescent="0.25"/>
  <cols>
    <col min="1" max="1" width="7.5703125" style="5" customWidth="1"/>
    <col min="2" max="2" width="9.28515625" style="5" customWidth="1"/>
    <col min="3" max="3" width="25.85546875" style="5" customWidth="1"/>
    <col min="4" max="4" width="65.28515625" style="6" customWidth="1"/>
    <col min="5" max="5" width="18.5703125" style="5" customWidth="1"/>
    <col min="6" max="6" width="22.85546875" customWidth="1"/>
  </cols>
  <sheetData>
    <row r="1" spans="1:6" x14ac:dyDescent="0.25">
      <c r="D1" s="127" t="s">
        <v>28</v>
      </c>
      <c r="E1" s="127"/>
    </row>
    <row r="2" spans="1:6" x14ac:dyDescent="0.25">
      <c r="D2" s="127" t="s">
        <v>29</v>
      </c>
      <c r="E2" s="127"/>
    </row>
    <row r="3" spans="1:6" x14ac:dyDescent="0.25">
      <c r="C3" s="124"/>
      <c r="D3" s="124"/>
      <c r="E3" s="124"/>
    </row>
    <row r="4" spans="1:6" x14ac:dyDescent="0.25">
      <c r="A4" s="125" t="s">
        <v>0</v>
      </c>
      <c r="B4" s="125"/>
      <c r="C4" s="125"/>
      <c r="D4" s="125"/>
      <c r="E4" s="125"/>
    </row>
    <row r="5" spans="1:6" x14ac:dyDescent="0.25">
      <c r="A5" s="126" t="s">
        <v>1</v>
      </c>
      <c r="B5" s="126"/>
      <c r="C5" s="126"/>
      <c r="D5" s="126"/>
      <c r="E5" s="126"/>
      <c r="F5" s="17"/>
    </row>
    <row r="6" spans="1:6" ht="63" x14ac:dyDescent="0.25">
      <c r="A6" s="7" t="s">
        <v>2</v>
      </c>
      <c r="B6" s="1"/>
      <c r="C6" s="3" t="s">
        <v>4</v>
      </c>
      <c r="D6" s="2" t="s">
        <v>5</v>
      </c>
      <c r="E6" s="2" t="s">
        <v>92</v>
      </c>
    </row>
    <row r="7" spans="1:6" ht="47.25" x14ac:dyDescent="0.25">
      <c r="A7" s="29">
        <v>1</v>
      </c>
      <c r="B7" s="20" t="s">
        <v>8</v>
      </c>
      <c r="C7" s="20" t="s">
        <v>31</v>
      </c>
      <c r="D7" s="30" t="s">
        <v>12</v>
      </c>
      <c r="E7" s="49">
        <v>49482100</v>
      </c>
    </row>
    <row r="8" spans="1:6" x14ac:dyDescent="0.25">
      <c r="A8" s="29">
        <f>A7+1</f>
        <v>2</v>
      </c>
      <c r="B8" s="20"/>
      <c r="C8" s="20"/>
      <c r="D8" s="31" t="s">
        <v>9</v>
      </c>
      <c r="E8" s="50">
        <f>E7</f>
        <v>49482100</v>
      </c>
    </row>
    <row r="9" spans="1:6" ht="47.25" x14ac:dyDescent="0.25">
      <c r="A9" s="29">
        <f>A8+1</f>
        <v>3</v>
      </c>
      <c r="B9" s="20" t="s">
        <v>8</v>
      </c>
      <c r="C9" s="20" t="s">
        <v>32</v>
      </c>
      <c r="D9" s="32" t="s">
        <v>33</v>
      </c>
      <c r="E9" s="49">
        <v>3178000</v>
      </c>
      <c r="F9" s="15"/>
    </row>
    <row r="10" spans="1:6" ht="63" x14ac:dyDescent="0.25">
      <c r="A10" s="29">
        <f t="shared" ref="A10:A51" si="0">A9+1</f>
        <v>4</v>
      </c>
      <c r="B10" s="21" t="s">
        <v>8</v>
      </c>
      <c r="C10" s="21" t="s">
        <v>34</v>
      </c>
      <c r="D10" s="33" t="s">
        <v>11</v>
      </c>
      <c r="E10" s="49">
        <v>238400</v>
      </c>
      <c r="F10" s="15"/>
    </row>
    <row r="11" spans="1:6" ht="31.5" x14ac:dyDescent="0.25">
      <c r="A11" s="29">
        <f t="shared" si="0"/>
        <v>5</v>
      </c>
      <c r="B11" s="20" t="s">
        <v>8</v>
      </c>
      <c r="C11" s="20" t="s">
        <v>35</v>
      </c>
      <c r="D11" s="30" t="s">
        <v>36</v>
      </c>
      <c r="E11" s="49">
        <v>882700</v>
      </c>
      <c r="F11" s="15"/>
    </row>
    <row r="12" spans="1:6" ht="31.5" x14ac:dyDescent="0.25">
      <c r="A12" s="29">
        <f t="shared" si="0"/>
        <v>6</v>
      </c>
      <c r="B12" s="20" t="s">
        <v>8</v>
      </c>
      <c r="C12" s="20" t="s">
        <v>38</v>
      </c>
      <c r="D12" s="30" t="s">
        <v>39</v>
      </c>
      <c r="E12" s="49">
        <v>-3800</v>
      </c>
      <c r="F12" s="15"/>
    </row>
    <row r="13" spans="1:6" ht="47.25" x14ac:dyDescent="0.25">
      <c r="A13" s="29">
        <f t="shared" si="0"/>
        <v>7</v>
      </c>
      <c r="B13" s="20" t="s">
        <v>8</v>
      </c>
      <c r="C13" s="20" t="s">
        <v>40</v>
      </c>
      <c r="D13" s="30" t="s">
        <v>41</v>
      </c>
      <c r="E13" s="49">
        <v>6715058.1399999997</v>
      </c>
      <c r="F13" s="15"/>
    </row>
    <row r="14" spans="1:6" ht="94.5" x14ac:dyDescent="0.25">
      <c r="A14" s="29">
        <f t="shared" si="0"/>
        <v>8</v>
      </c>
      <c r="B14" s="20" t="s">
        <v>8</v>
      </c>
      <c r="C14" s="20" t="s">
        <v>99</v>
      </c>
      <c r="D14" s="34" t="s">
        <v>98</v>
      </c>
      <c r="E14" s="51">
        <v>464200</v>
      </c>
      <c r="F14" s="15"/>
    </row>
    <row r="15" spans="1:6" ht="47.25" x14ac:dyDescent="0.25">
      <c r="A15" s="29">
        <f t="shared" si="0"/>
        <v>9</v>
      </c>
      <c r="B15" s="20" t="s">
        <v>8</v>
      </c>
      <c r="C15" s="20" t="s">
        <v>96</v>
      </c>
      <c r="D15" s="35" t="s">
        <v>97</v>
      </c>
      <c r="E15" s="51">
        <v>200000</v>
      </c>
      <c r="F15" s="15"/>
    </row>
    <row r="16" spans="1:6" ht="47.25" x14ac:dyDescent="0.25">
      <c r="A16" s="29">
        <f t="shared" si="0"/>
        <v>10</v>
      </c>
      <c r="B16" s="20" t="s">
        <v>8</v>
      </c>
      <c r="C16" s="20" t="s">
        <v>42</v>
      </c>
      <c r="D16" s="36" t="s">
        <v>43</v>
      </c>
      <c r="E16" s="49">
        <v>559000</v>
      </c>
      <c r="F16" s="15"/>
    </row>
    <row r="17" spans="1:6" ht="99" customHeight="1" x14ac:dyDescent="0.25">
      <c r="A17" s="37">
        <f t="shared" si="0"/>
        <v>11</v>
      </c>
      <c r="B17" s="23" t="s">
        <v>8</v>
      </c>
      <c r="C17" s="23" t="s">
        <v>44</v>
      </c>
      <c r="D17" s="38" t="s">
        <v>45</v>
      </c>
      <c r="E17" s="49">
        <v>3729000</v>
      </c>
      <c r="F17" s="15"/>
    </row>
    <row r="18" spans="1:6" ht="18" customHeight="1" x14ac:dyDescent="0.25">
      <c r="A18" s="29">
        <f t="shared" si="0"/>
        <v>12</v>
      </c>
      <c r="B18" s="24"/>
      <c r="C18" s="24"/>
      <c r="D18" s="39" t="s">
        <v>10</v>
      </c>
      <c r="E18" s="50">
        <f>E17+E16+E13+E12+E11+E10+E9+E15+E14</f>
        <v>15962558.140000001</v>
      </c>
      <c r="F18" s="15"/>
    </row>
    <row r="19" spans="1:6" ht="78.75" x14ac:dyDescent="0.25">
      <c r="A19" s="40">
        <f t="shared" si="0"/>
        <v>13</v>
      </c>
      <c r="B19" s="25" t="s">
        <v>8</v>
      </c>
      <c r="C19" s="25" t="s">
        <v>46</v>
      </c>
      <c r="D19" s="30" t="s">
        <v>14</v>
      </c>
      <c r="E19" s="49">
        <v>247800</v>
      </c>
      <c r="F19" s="14"/>
    </row>
    <row r="20" spans="1:6" ht="64.5" customHeight="1" x14ac:dyDescent="0.25">
      <c r="A20" s="29">
        <f t="shared" si="0"/>
        <v>14</v>
      </c>
      <c r="B20" s="20" t="s">
        <v>8</v>
      </c>
      <c r="C20" s="20" t="s">
        <v>47</v>
      </c>
      <c r="D20" s="30" t="s">
        <v>48</v>
      </c>
      <c r="E20" s="49">
        <v>2157900</v>
      </c>
      <c r="F20" s="14"/>
    </row>
    <row r="21" spans="1:6" ht="195" customHeight="1" x14ac:dyDescent="0.25">
      <c r="A21" s="29">
        <f t="shared" si="0"/>
        <v>15</v>
      </c>
      <c r="B21" s="20" t="s">
        <v>8</v>
      </c>
      <c r="C21" s="20" t="s">
        <v>49</v>
      </c>
      <c r="D21" s="30" t="s">
        <v>50</v>
      </c>
      <c r="E21" s="49">
        <v>4051600</v>
      </c>
      <c r="F21" s="15"/>
    </row>
    <row r="22" spans="1:6" ht="83.25" customHeight="1" x14ac:dyDescent="0.25">
      <c r="A22" s="29">
        <f t="shared" si="0"/>
        <v>16</v>
      </c>
      <c r="B22" s="20" t="s">
        <v>8</v>
      </c>
      <c r="C22" s="20" t="s">
        <v>51</v>
      </c>
      <c r="D22" s="36" t="s">
        <v>15</v>
      </c>
      <c r="E22" s="52">
        <v>11600</v>
      </c>
    </row>
    <row r="23" spans="1:6" ht="63" customHeight="1" x14ac:dyDescent="0.25">
      <c r="A23" s="29">
        <f t="shared" si="0"/>
        <v>17</v>
      </c>
      <c r="B23" s="20" t="s">
        <v>8</v>
      </c>
      <c r="C23" s="20" t="s">
        <v>52</v>
      </c>
      <c r="D23" s="36" t="s">
        <v>16</v>
      </c>
      <c r="E23" s="53">
        <v>12100</v>
      </c>
    </row>
    <row r="24" spans="1:6" ht="78.75" x14ac:dyDescent="0.25">
      <c r="A24" s="29">
        <f t="shared" si="0"/>
        <v>18</v>
      </c>
      <c r="B24" s="20" t="s">
        <v>8</v>
      </c>
      <c r="C24" s="20" t="s">
        <v>53</v>
      </c>
      <c r="D24" s="36" t="s">
        <v>17</v>
      </c>
      <c r="E24" s="53">
        <v>825900</v>
      </c>
    </row>
    <row r="25" spans="1:6" ht="78.75" x14ac:dyDescent="0.25">
      <c r="A25" s="29">
        <f t="shared" si="0"/>
        <v>19</v>
      </c>
      <c r="B25" s="20" t="s">
        <v>8</v>
      </c>
      <c r="C25" s="20" t="s">
        <v>54</v>
      </c>
      <c r="D25" s="36" t="s">
        <v>18</v>
      </c>
      <c r="E25" s="53">
        <v>16518.490000000002</v>
      </c>
    </row>
    <row r="26" spans="1:6" ht="78.75" x14ac:dyDescent="0.25">
      <c r="A26" s="29">
        <f t="shared" si="0"/>
        <v>20</v>
      </c>
      <c r="B26" s="20" t="s">
        <v>8</v>
      </c>
      <c r="C26" s="20" t="s">
        <v>55</v>
      </c>
      <c r="D26" s="36" t="s">
        <v>56</v>
      </c>
      <c r="E26" s="53">
        <v>330400</v>
      </c>
    </row>
    <row r="27" spans="1:6" ht="173.25" x14ac:dyDescent="0.25">
      <c r="A27" s="29">
        <f t="shared" si="0"/>
        <v>21</v>
      </c>
      <c r="B27" s="20" t="s">
        <v>8</v>
      </c>
      <c r="C27" s="20" t="s">
        <v>57</v>
      </c>
      <c r="D27" s="36" t="s">
        <v>58</v>
      </c>
      <c r="E27" s="53">
        <v>16066300</v>
      </c>
    </row>
    <row r="28" spans="1:6" ht="130.5" customHeight="1" x14ac:dyDescent="0.25">
      <c r="A28" s="29">
        <f t="shared" si="0"/>
        <v>22</v>
      </c>
      <c r="B28" s="20" t="s">
        <v>8</v>
      </c>
      <c r="C28" s="20" t="s">
        <v>59</v>
      </c>
      <c r="D28" s="36" t="s">
        <v>19</v>
      </c>
      <c r="E28" s="53">
        <v>18100</v>
      </c>
    </row>
    <row r="29" spans="1:6" ht="84" customHeight="1" x14ac:dyDescent="0.25">
      <c r="A29" s="29">
        <f t="shared" si="0"/>
        <v>23</v>
      </c>
      <c r="B29" s="20" t="s">
        <v>8</v>
      </c>
      <c r="C29" s="20" t="s">
        <v>60</v>
      </c>
      <c r="D29" s="36" t="s">
        <v>20</v>
      </c>
      <c r="E29" s="54">
        <v>165200</v>
      </c>
    </row>
    <row r="30" spans="1:6" ht="173.25" x14ac:dyDescent="0.25">
      <c r="A30" s="29">
        <f t="shared" si="0"/>
        <v>24</v>
      </c>
      <c r="B30" s="20" t="s">
        <v>8</v>
      </c>
      <c r="C30" s="20" t="s">
        <v>61</v>
      </c>
      <c r="D30" s="41" t="s">
        <v>62</v>
      </c>
      <c r="E30" s="54">
        <v>3412100</v>
      </c>
    </row>
    <row r="31" spans="1:6" ht="124.5" customHeight="1" x14ac:dyDescent="0.25">
      <c r="A31" s="29">
        <f t="shared" si="0"/>
        <v>25</v>
      </c>
      <c r="B31" s="20" t="s">
        <v>8</v>
      </c>
      <c r="C31" s="20" t="s">
        <v>63</v>
      </c>
      <c r="D31" s="30" t="s">
        <v>21</v>
      </c>
      <c r="E31" s="53">
        <v>4000</v>
      </c>
    </row>
    <row r="32" spans="1:6" ht="108.75" customHeight="1" x14ac:dyDescent="0.25">
      <c r="A32" s="29">
        <f t="shared" si="0"/>
        <v>26</v>
      </c>
      <c r="B32" s="20" t="s">
        <v>8</v>
      </c>
      <c r="C32" s="20" t="s">
        <v>64</v>
      </c>
      <c r="D32" s="36" t="s">
        <v>65</v>
      </c>
      <c r="E32" s="53">
        <v>41300</v>
      </c>
    </row>
    <row r="33" spans="1:6" ht="63" x14ac:dyDescent="0.25">
      <c r="A33" s="29">
        <f t="shared" si="0"/>
        <v>27</v>
      </c>
      <c r="B33" s="20" t="s">
        <v>8</v>
      </c>
      <c r="C33" s="20" t="s">
        <v>68</v>
      </c>
      <c r="D33" s="22" t="s">
        <v>69</v>
      </c>
      <c r="E33" s="53">
        <v>271900</v>
      </c>
    </row>
    <row r="34" spans="1:6" ht="63" x14ac:dyDescent="0.25">
      <c r="A34" s="29">
        <f t="shared" si="0"/>
        <v>28</v>
      </c>
      <c r="B34" s="20" t="s">
        <v>8</v>
      </c>
      <c r="C34" s="20" t="s">
        <v>70</v>
      </c>
      <c r="D34" s="33" t="s">
        <v>22</v>
      </c>
      <c r="E34" s="53">
        <v>-7200</v>
      </c>
      <c r="F34" s="8"/>
    </row>
    <row r="35" spans="1:6" x14ac:dyDescent="0.25">
      <c r="A35" s="29">
        <f t="shared" si="0"/>
        <v>29</v>
      </c>
      <c r="B35" s="20"/>
      <c r="C35" s="20"/>
      <c r="D35" s="42" t="s">
        <v>6</v>
      </c>
      <c r="E35" s="55">
        <f>E34+E33+E32+E31+E30+E29+E28+E27+E26+E25+E24+E23+E22+E21+E20+E19</f>
        <v>27625518.489999998</v>
      </c>
      <c r="F35" s="8"/>
    </row>
    <row r="36" spans="1:6" ht="157.5" x14ac:dyDescent="0.25">
      <c r="A36" s="29">
        <f t="shared" si="0"/>
        <v>30</v>
      </c>
      <c r="B36" s="20" t="s">
        <v>8</v>
      </c>
      <c r="C36" s="20" t="s">
        <v>71</v>
      </c>
      <c r="D36" s="30" t="s">
        <v>72</v>
      </c>
      <c r="E36" s="53">
        <v>937400</v>
      </c>
      <c r="F36" s="8"/>
    </row>
    <row r="37" spans="1:6" ht="78.75" x14ac:dyDescent="0.25">
      <c r="A37" s="29">
        <f t="shared" si="0"/>
        <v>31</v>
      </c>
      <c r="B37" s="20" t="s">
        <v>8</v>
      </c>
      <c r="C37" s="20" t="s">
        <v>73</v>
      </c>
      <c r="D37" s="33" t="s">
        <v>25</v>
      </c>
      <c r="E37" s="56">
        <v>3062200</v>
      </c>
      <c r="F37" s="8"/>
    </row>
    <row r="38" spans="1:6" ht="126" x14ac:dyDescent="0.25">
      <c r="A38" s="29">
        <f t="shared" si="0"/>
        <v>32</v>
      </c>
      <c r="B38" s="20" t="s">
        <v>8</v>
      </c>
      <c r="C38" s="20" t="s">
        <v>74</v>
      </c>
      <c r="D38" s="33" t="s">
        <v>24</v>
      </c>
      <c r="E38" s="56">
        <v>29060600</v>
      </c>
      <c r="F38" s="8"/>
    </row>
    <row r="39" spans="1:6" ht="94.5" x14ac:dyDescent="0.25">
      <c r="A39" s="29">
        <f t="shared" si="0"/>
        <v>33</v>
      </c>
      <c r="B39" s="23" t="s">
        <v>8</v>
      </c>
      <c r="C39" s="23" t="s">
        <v>75</v>
      </c>
      <c r="D39" s="30" t="s">
        <v>76</v>
      </c>
      <c r="E39" s="57">
        <v>782300</v>
      </c>
      <c r="F39" s="8"/>
    </row>
    <row r="40" spans="1:6" ht="78.75" x14ac:dyDescent="0.25">
      <c r="A40" s="29">
        <f t="shared" si="0"/>
        <v>34</v>
      </c>
      <c r="B40" s="24" t="s">
        <v>8</v>
      </c>
      <c r="C40" s="24" t="s">
        <v>77</v>
      </c>
      <c r="D40" s="30" t="s">
        <v>78</v>
      </c>
      <c r="E40" s="49">
        <v>9229400</v>
      </c>
      <c r="F40" s="8"/>
    </row>
    <row r="41" spans="1:6" ht="63" x14ac:dyDescent="0.25">
      <c r="A41" s="29">
        <f t="shared" si="0"/>
        <v>35</v>
      </c>
      <c r="B41" s="24" t="s">
        <v>8</v>
      </c>
      <c r="C41" s="24" t="s">
        <v>79</v>
      </c>
      <c r="D41" s="30" t="s">
        <v>80</v>
      </c>
      <c r="E41" s="49">
        <v>766500</v>
      </c>
      <c r="F41" s="8"/>
    </row>
    <row r="42" spans="1:6" ht="47.25" x14ac:dyDescent="0.25">
      <c r="A42" s="29">
        <f t="shared" si="0"/>
        <v>36</v>
      </c>
      <c r="B42" s="20" t="s">
        <v>8</v>
      </c>
      <c r="C42" s="20" t="s">
        <v>81</v>
      </c>
      <c r="D42" s="30" t="s">
        <v>26</v>
      </c>
      <c r="E42" s="53">
        <v>2587800</v>
      </c>
      <c r="F42" s="8"/>
    </row>
    <row r="43" spans="1:6" ht="47.25" x14ac:dyDescent="0.25">
      <c r="A43" s="29">
        <f t="shared" si="0"/>
        <v>37</v>
      </c>
      <c r="B43" s="20" t="s">
        <v>8</v>
      </c>
      <c r="C43" s="20" t="s">
        <v>82</v>
      </c>
      <c r="D43" s="30" t="s">
        <v>83</v>
      </c>
      <c r="E43" s="53">
        <v>336600</v>
      </c>
      <c r="F43" s="4"/>
    </row>
    <row r="44" spans="1:6" ht="50.25" customHeight="1" x14ac:dyDescent="0.25">
      <c r="A44" s="29">
        <f t="shared" si="0"/>
        <v>38</v>
      </c>
      <c r="B44" s="20" t="s">
        <v>8</v>
      </c>
      <c r="C44" s="20" t="s">
        <v>94</v>
      </c>
      <c r="D44" s="35" t="s">
        <v>95</v>
      </c>
      <c r="E44" s="58">
        <v>4500000</v>
      </c>
      <c r="F44" s="4"/>
    </row>
    <row r="45" spans="1:6" ht="94.5" x14ac:dyDescent="0.25">
      <c r="A45" s="29">
        <f t="shared" si="0"/>
        <v>39</v>
      </c>
      <c r="B45" s="20" t="s">
        <v>8</v>
      </c>
      <c r="C45" s="20" t="s">
        <v>84</v>
      </c>
      <c r="D45" s="35" t="s">
        <v>85</v>
      </c>
      <c r="E45" s="58">
        <v>205157</v>
      </c>
      <c r="F45" s="15"/>
    </row>
    <row r="46" spans="1:6" ht="63" x14ac:dyDescent="0.25">
      <c r="A46" s="29">
        <f t="shared" si="0"/>
        <v>40</v>
      </c>
      <c r="B46" s="20" t="s">
        <v>8</v>
      </c>
      <c r="C46" s="20" t="s">
        <v>86</v>
      </c>
      <c r="D46" s="43" t="s">
        <v>87</v>
      </c>
      <c r="E46" s="58">
        <v>2019850</v>
      </c>
      <c r="F46" s="4"/>
    </row>
    <row r="47" spans="1:6" ht="82.5" x14ac:dyDescent="0.25">
      <c r="A47" s="29">
        <f t="shared" si="0"/>
        <v>41</v>
      </c>
      <c r="B47" s="20" t="s">
        <v>8</v>
      </c>
      <c r="C47" s="20" t="s">
        <v>88</v>
      </c>
      <c r="D47" s="44" t="s">
        <v>89</v>
      </c>
      <c r="E47" s="58">
        <v>696870</v>
      </c>
      <c r="F47" s="8"/>
    </row>
    <row r="48" spans="1:6" ht="33" customHeight="1" x14ac:dyDescent="0.25">
      <c r="A48" s="29">
        <f t="shared" si="0"/>
        <v>42</v>
      </c>
      <c r="B48" s="20" t="s">
        <v>8</v>
      </c>
      <c r="C48" s="20" t="s">
        <v>100</v>
      </c>
      <c r="D48" s="35" t="s">
        <v>101</v>
      </c>
      <c r="E48" s="59">
        <v>723000</v>
      </c>
      <c r="F48" s="8"/>
    </row>
    <row r="49" spans="1:6" ht="47.25" x14ac:dyDescent="0.25">
      <c r="A49" s="29">
        <f t="shared" si="0"/>
        <v>43</v>
      </c>
      <c r="B49" s="23" t="s">
        <v>8</v>
      </c>
      <c r="C49" s="23" t="s">
        <v>90</v>
      </c>
      <c r="D49" s="35" t="s">
        <v>91</v>
      </c>
      <c r="E49" s="59">
        <v>4000000</v>
      </c>
      <c r="F49" s="4"/>
    </row>
    <row r="50" spans="1:6" x14ac:dyDescent="0.25">
      <c r="A50" s="37">
        <f>A49+1</f>
        <v>44</v>
      </c>
      <c r="B50" s="45"/>
      <c r="C50" s="45"/>
      <c r="D50" s="46" t="s">
        <v>27</v>
      </c>
      <c r="E50" s="60">
        <f>E49+E47+E46+E45+E43+E42+E41+E40+E39+E38+E37+E36+E44+E48</f>
        <v>58907677</v>
      </c>
      <c r="F50" s="8"/>
    </row>
    <row r="51" spans="1:6" x14ac:dyDescent="0.25">
      <c r="A51" s="29">
        <f t="shared" si="0"/>
        <v>45</v>
      </c>
      <c r="B51" s="47"/>
      <c r="C51" s="48"/>
      <c r="D51" s="48" t="s">
        <v>7</v>
      </c>
      <c r="E51" s="60">
        <f>E50+E35+E18+E8</f>
        <v>151977853.63</v>
      </c>
    </row>
    <row r="52" spans="1:6" x14ac:dyDescent="0.25">
      <c r="E52" s="26"/>
    </row>
    <row r="53" spans="1:6" x14ac:dyDescent="0.25">
      <c r="E53" s="27"/>
    </row>
  </sheetData>
  <mergeCells count="5">
    <mergeCell ref="C3:E3"/>
    <mergeCell ref="A4:E4"/>
    <mergeCell ref="A5:E5"/>
    <mergeCell ref="D1:E1"/>
    <mergeCell ref="D2:E2"/>
  </mergeCells>
  <pageMargins left="0.78740157480314965" right="0.19685039370078741" top="0.59055118110236227" bottom="0.39370078740157483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zoomScaleNormal="100" workbookViewId="0">
      <selection activeCell="M7" sqref="M7"/>
    </sheetView>
  </sheetViews>
  <sheetFormatPr defaultRowHeight="15.75" x14ac:dyDescent="0.25"/>
  <cols>
    <col min="1" max="1" width="5.28515625" style="5" customWidth="1"/>
    <col min="2" max="2" width="12" style="5" customWidth="1"/>
    <col min="3" max="3" width="25.42578125" style="5" customWidth="1"/>
    <col min="4" max="4" width="48.28515625" style="6" customWidth="1"/>
    <col min="5" max="5" width="20.85546875" style="5" customWidth="1"/>
    <col min="6" max="6" width="19.85546875" customWidth="1"/>
  </cols>
  <sheetData>
    <row r="1" spans="1:6" ht="15" x14ac:dyDescent="0.25">
      <c r="A1" s="18"/>
      <c r="B1" s="18"/>
      <c r="C1" s="18"/>
      <c r="D1" s="19"/>
      <c r="E1" s="128" t="s">
        <v>30</v>
      </c>
      <c r="F1" s="128"/>
    </row>
    <row r="2" spans="1:6" ht="15" x14ac:dyDescent="0.25">
      <c r="A2" s="128" t="s">
        <v>29</v>
      </c>
      <c r="B2" s="128"/>
      <c r="C2" s="128"/>
      <c r="D2" s="128"/>
      <c r="E2" s="128"/>
      <c r="F2" s="128"/>
    </row>
    <row r="3" spans="1:6" x14ac:dyDescent="0.25">
      <c r="C3" s="124"/>
      <c r="D3" s="124"/>
      <c r="E3" s="124"/>
    </row>
    <row r="4" spans="1:6" x14ac:dyDescent="0.25">
      <c r="A4" s="125" t="s">
        <v>0</v>
      </c>
      <c r="B4" s="125"/>
      <c r="C4" s="125"/>
      <c r="D4" s="125"/>
      <c r="E4" s="125"/>
      <c r="F4" s="125"/>
    </row>
    <row r="5" spans="1:6" x14ac:dyDescent="0.25">
      <c r="A5" s="126" t="s">
        <v>1</v>
      </c>
      <c r="B5" s="126"/>
      <c r="C5" s="126"/>
      <c r="D5" s="126"/>
      <c r="E5" s="126"/>
      <c r="F5" s="17"/>
    </row>
    <row r="6" spans="1:6" ht="94.5" x14ac:dyDescent="0.25">
      <c r="A6" s="16" t="s">
        <v>2</v>
      </c>
      <c r="B6" s="1" t="s">
        <v>3</v>
      </c>
      <c r="C6" s="3" t="s">
        <v>4</v>
      </c>
      <c r="D6" s="2" t="s">
        <v>5</v>
      </c>
      <c r="E6" s="2" t="s">
        <v>23</v>
      </c>
      <c r="F6" s="2" t="s">
        <v>93</v>
      </c>
    </row>
    <row r="7" spans="1:6" ht="94.5" x14ac:dyDescent="0.25">
      <c r="A7" s="29">
        <v>1</v>
      </c>
      <c r="B7" s="28" t="s">
        <v>8</v>
      </c>
      <c r="C7" s="28" t="s">
        <v>34</v>
      </c>
      <c r="D7" s="33" t="s">
        <v>11</v>
      </c>
      <c r="E7" s="61">
        <v>-286100</v>
      </c>
      <c r="F7" s="62">
        <v>3576200</v>
      </c>
    </row>
    <row r="8" spans="1:6" ht="47.25" x14ac:dyDescent="0.25">
      <c r="A8" s="29">
        <f>A7+1</f>
        <v>2</v>
      </c>
      <c r="B8" s="24" t="s">
        <v>8</v>
      </c>
      <c r="C8" s="24" t="s">
        <v>35</v>
      </c>
      <c r="D8" s="30" t="s">
        <v>36</v>
      </c>
      <c r="E8" s="63">
        <v>1565682.67</v>
      </c>
      <c r="F8" s="64">
        <v>1580197.16</v>
      </c>
    </row>
    <row r="9" spans="1:6" ht="47.25" x14ac:dyDescent="0.25">
      <c r="A9" s="29">
        <f t="shared" ref="A9:A24" si="0">A8+1</f>
        <v>3</v>
      </c>
      <c r="B9" s="24" t="s">
        <v>8</v>
      </c>
      <c r="C9" s="24" t="s">
        <v>37</v>
      </c>
      <c r="D9" s="30" t="s">
        <v>13</v>
      </c>
      <c r="E9" s="65">
        <v>-12370900</v>
      </c>
      <c r="F9" s="66">
        <v>0</v>
      </c>
    </row>
    <row r="10" spans="1:6" ht="31.5" x14ac:dyDescent="0.25">
      <c r="A10" s="29">
        <f t="shared" si="0"/>
        <v>4</v>
      </c>
      <c r="B10" s="24" t="s">
        <v>8</v>
      </c>
      <c r="C10" s="24" t="s">
        <v>38</v>
      </c>
      <c r="D10" s="30" t="s">
        <v>39</v>
      </c>
      <c r="E10" s="64">
        <v>1500</v>
      </c>
      <c r="F10" s="64">
        <v>111400</v>
      </c>
    </row>
    <row r="11" spans="1:6" ht="78.75" x14ac:dyDescent="0.25">
      <c r="A11" s="29">
        <f t="shared" si="0"/>
        <v>5</v>
      </c>
      <c r="B11" s="24" t="s">
        <v>8</v>
      </c>
      <c r="C11" s="24" t="s">
        <v>42</v>
      </c>
      <c r="D11" s="36" t="s">
        <v>43</v>
      </c>
      <c r="E11" s="64">
        <v>559000</v>
      </c>
      <c r="F11" s="64">
        <v>559000</v>
      </c>
    </row>
    <row r="12" spans="1:6" x14ac:dyDescent="0.25">
      <c r="A12" s="29">
        <f t="shared" si="0"/>
        <v>6</v>
      </c>
      <c r="B12" s="129" t="s">
        <v>10</v>
      </c>
      <c r="C12" s="129"/>
      <c r="D12" s="129"/>
      <c r="E12" s="50">
        <f>E11+E10+E9+E8+E7</f>
        <v>-10530817.33</v>
      </c>
      <c r="F12" s="50">
        <f>F11+F10+F9+F8+F7</f>
        <v>5826797.1600000001</v>
      </c>
    </row>
    <row r="13" spans="1:6" ht="189" x14ac:dyDescent="0.25">
      <c r="A13" s="29">
        <f t="shared" si="0"/>
        <v>7</v>
      </c>
      <c r="B13" s="24" t="s">
        <v>8</v>
      </c>
      <c r="C13" s="24" t="s">
        <v>59</v>
      </c>
      <c r="D13" s="36" t="s">
        <v>19</v>
      </c>
      <c r="E13" s="67">
        <v>0</v>
      </c>
      <c r="F13" s="67">
        <v>47700</v>
      </c>
    </row>
    <row r="14" spans="1:6" ht="78.75" x14ac:dyDescent="0.25">
      <c r="A14" s="29">
        <f t="shared" si="0"/>
        <v>8</v>
      </c>
      <c r="B14" s="24" t="s">
        <v>8</v>
      </c>
      <c r="C14" s="24" t="s">
        <v>66</v>
      </c>
      <c r="D14" s="33" t="s">
        <v>67</v>
      </c>
      <c r="E14" s="67">
        <v>0</v>
      </c>
      <c r="F14" s="67">
        <v>3731400</v>
      </c>
    </row>
    <row r="15" spans="1:6" ht="78.75" x14ac:dyDescent="0.25">
      <c r="A15" s="29">
        <f t="shared" si="0"/>
        <v>9</v>
      </c>
      <c r="B15" s="24" t="s">
        <v>8</v>
      </c>
      <c r="C15" s="24" t="s">
        <v>68</v>
      </c>
      <c r="D15" s="22" t="s">
        <v>69</v>
      </c>
      <c r="E15" s="67">
        <v>292900</v>
      </c>
      <c r="F15" s="67">
        <v>5386100</v>
      </c>
    </row>
    <row r="16" spans="1:6" ht="78.75" x14ac:dyDescent="0.25">
      <c r="A16" s="29">
        <f t="shared" si="0"/>
        <v>10</v>
      </c>
      <c r="B16" s="24" t="s">
        <v>8</v>
      </c>
      <c r="C16" s="24" t="s">
        <v>70</v>
      </c>
      <c r="D16" s="33" t="s">
        <v>22</v>
      </c>
      <c r="E16" s="67">
        <v>-5600</v>
      </c>
      <c r="F16" s="67">
        <v>3500</v>
      </c>
    </row>
    <row r="17" spans="1:6" x14ac:dyDescent="0.25">
      <c r="A17" s="29">
        <f t="shared" si="0"/>
        <v>11</v>
      </c>
      <c r="B17" s="130" t="s">
        <v>6</v>
      </c>
      <c r="C17" s="130"/>
      <c r="D17" s="130"/>
      <c r="E17" s="50">
        <f>SUM(E13:E16)</f>
        <v>287300</v>
      </c>
      <c r="F17" s="50">
        <f>SUM(F13:F16)</f>
        <v>9168700</v>
      </c>
    </row>
    <row r="18" spans="1:6" ht="220.5" x14ac:dyDescent="0.25">
      <c r="A18" s="29">
        <f t="shared" si="0"/>
        <v>12</v>
      </c>
      <c r="B18" s="24" t="s">
        <v>8</v>
      </c>
      <c r="C18" s="24" t="s">
        <v>71</v>
      </c>
      <c r="D18" s="30" t="s">
        <v>72</v>
      </c>
      <c r="E18" s="49">
        <v>937400</v>
      </c>
      <c r="F18" s="49">
        <v>937400</v>
      </c>
    </row>
    <row r="19" spans="1:6" ht="110.25" x14ac:dyDescent="0.25">
      <c r="A19" s="29">
        <f t="shared" si="0"/>
        <v>13</v>
      </c>
      <c r="B19" s="24" t="s">
        <v>8</v>
      </c>
      <c r="C19" s="24" t="s">
        <v>73</v>
      </c>
      <c r="D19" s="33" t="s">
        <v>25</v>
      </c>
      <c r="E19" s="49">
        <v>3108600</v>
      </c>
      <c r="F19" s="49">
        <v>3164900</v>
      </c>
    </row>
    <row r="20" spans="1:6" ht="173.25" x14ac:dyDescent="0.25">
      <c r="A20" s="29">
        <f t="shared" si="0"/>
        <v>14</v>
      </c>
      <c r="B20" s="24" t="s">
        <v>8</v>
      </c>
      <c r="C20" s="24" t="s">
        <v>74</v>
      </c>
      <c r="D20" s="33" t="s">
        <v>24</v>
      </c>
      <c r="E20" s="49">
        <v>29060600</v>
      </c>
      <c r="F20" s="49">
        <v>29060600</v>
      </c>
    </row>
    <row r="21" spans="1:6" ht="132" customHeight="1" x14ac:dyDescent="0.25">
      <c r="A21" s="29">
        <f t="shared" si="0"/>
        <v>15</v>
      </c>
      <c r="B21" s="24" t="s">
        <v>8</v>
      </c>
      <c r="C21" s="24" t="s">
        <v>75</v>
      </c>
      <c r="D21" s="30" t="s">
        <v>76</v>
      </c>
      <c r="E21" s="49">
        <v>782300</v>
      </c>
      <c r="F21" s="49">
        <v>782300</v>
      </c>
    </row>
    <row r="22" spans="1:6" ht="62.25" customHeight="1" x14ac:dyDescent="0.25">
      <c r="A22" s="29">
        <f t="shared" si="0"/>
        <v>16</v>
      </c>
      <c r="B22" s="24" t="s">
        <v>8</v>
      </c>
      <c r="C22" s="24" t="s">
        <v>81</v>
      </c>
      <c r="D22" s="30" t="s">
        <v>26</v>
      </c>
      <c r="E22" s="49">
        <v>2587800</v>
      </c>
      <c r="F22" s="49">
        <v>2587800</v>
      </c>
    </row>
    <row r="23" spans="1:6" ht="21" customHeight="1" x14ac:dyDescent="0.25">
      <c r="A23" s="40">
        <f t="shared" si="0"/>
        <v>17</v>
      </c>
      <c r="B23" s="131" t="s">
        <v>27</v>
      </c>
      <c r="C23" s="132"/>
      <c r="D23" s="133"/>
      <c r="E23" s="68">
        <f>SUM(E18:E22)</f>
        <v>36476700</v>
      </c>
      <c r="F23" s="68">
        <f>SUM(F18:F22)</f>
        <v>36533000</v>
      </c>
    </row>
    <row r="24" spans="1:6" x14ac:dyDescent="0.25">
      <c r="A24" s="29">
        <f t="shared" si="0"/>
        <v>18</v>
      </c>
      <c r="B24" s="134" t="s">
        <v>7</v>
      </c>
      <c r="C24" s="135"/>
      <c r="D24" s="136"/>
      <c r="E24" s="69">
        <f>E23+E17+E12</f>
        <v>26233182.670000002</v>
      </c>
      <c r="F24" s="69">
        <f>F23+F17+F12</f>
        <v>51528497.159999996</v>
      </c>
    </row>
    <row r="25" spans="1:6" x14ac:dyDescent="0.25">
      <c r="B25" s="9"/>
      <c r="C25" s="10"/>
      <c r="D25" s="11"/>
      <c r="E25" s="12"/>
      <c r="F25" s="14"/>
    </row>
    <row r="26" spans="1:6" x14ac:dyDescent="0.25">
      <c r="B26" s="9"/>
      <c r="C26" s="9"/>
      <c r="D26" s="13"/>
      <c r="E26" s="9"/>
    </row>
  </sheetData>
  <mergeCells count="9">
    <mergeCell ref="B24:D24"/>
    <mergeCell ref="C3:E3"/>
    <mergeCell ref="A5:E5"/>
    <mergeCell ref="A4:F4"/>
    <mergeCell ref="E1:F1"/>
    <mergeCell ref="A2:F2"/>
    <mergeCell ref="B12:D12"/>
    <mergeCell ref="B17:D17"/>
    <mergeCell ref="B23:D23"/>
  </mergeCells>
  <pageMargins left="0.78740157480314965" right="0.39370078740157483" top="0" bottom="0" header="0" footer="0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92D050"/>
    <pageSetUpPr fitToPage="1"/>
  </sheetPr>
  <dimension ref="A1:L187"/>
  <sheetViews>
    <sheetView tabSelected="1" topLeftCell="A139" workbookViewId="0">
      <selection activeCell="C54" sqref="C54"/>
    </sheetView>
  </sheetViews>
  <sheetFormatPr defaultRowHeight="15.75" x14ac:dyDescent="0.25"/>
  <cols>
    <col min="1" max="1" width="9.140625" style="5"/>
    <col min="2" max="2" width="29.7109375" style="5" customWidth="1"/>
    <col min="3" max="3" width="18.85546875" style="5" customWidth="1"/>
    <col min="4" max="4" width="18" style="5" customWidth="1"/>
    <col min="5" max="5" width="16.5703125" style="5" customWidth="1"/>
    <col min="6" max="6" width="16" style="5" customWidth="1"/>
    <col min="7" max="7" width="15.7109375" style="5" bestFit="1" customWidth="1"/>
    <col min="8" max="8" width="14.140625" style="70" customWidth="1"/>
    <col min="9" max="9" width="10.140625" style="5" bestFit="1" customWidth="1"/>
    <col min="10" max="10" width="14.5703125" bestFit="1" customWidth="1"/>
  </cols>
  <sheetData>
    <row r="1" spans="1:9" x14ac:dyDescent="0.25">
      <c r="A1" s="137" t="s">
        <v>244</v>
      </c>
      <c r="B1" s="137"/>
      <c r="C1" s="137"/>
      <c r="D1" s="137"/>
      <c r="E1" s="137"/>
      <c r="F1" s="137"/>
      <c r="G1" s="137"/>
    </row>
    <row r="2" spans="1:9" x14ac:dyDescent="0.25">
      <c r="A2" s="5" t="s">
        <v>243</v>
      </c>
      <c r="G2" s="123" t="s">
        <v>242</v>
      </c>
    </row>
    <row r="3" spans="1:9" ht="99" customHeight="1" x14ac:dyDescent="0.25">
      <c r="A3" s="122" t="s">
        <v>241</v>
      </c>
      <c r="B3" s="121" t="s">
        <v>240</v>
      </c>
      <c r="C3" s="120" t="s">
        <v>239</v>
      </c>
      <c r="D3" s="119" t="s">
        <v>238</v>
      </c>
      <c r="E3" s="118" t="s">
        <v>237</v>
      </c>
      <c r="F3" s="118" t="s">
        <v>236</v>
      </c>
      <c r="G3" s="118" t="s">
        <v>235</v>
      </c>
      <c r="H3" s="82"/>
      <c r="I3" s="81"/>
    </row>
    <row r="4" spans="1:9" ht="47.25" x14ac:dyDescent="0.25">
      <c r="A4" s="107" t="s">
        <v>234</v>
      </c>
      <c r="B4" s="92" t="s">
        <v>233</v>
      </c>
      <c r="C4" s="97">
        <f>SUM(C5:C36)</f>
        <v>77133330.840000004</v>
      </c>
      <c r="D4" s="96">
        <f>SUM(D5:D36)</f>
        <v>167020.84000000008</v>
      </c>
      <c r="E4" s="96">
        <f>SUM(E5:E36)</f>
        <v>76966310</v>
      </c>
      <c r="F4" s="96">
        <f>SUM(F5:F36)</f>
        <v>34161800</v>
      </c>
      <c r="G4" s="96">
        <f>SUM(G5:G36)</f>
        <v>41859500</v>
      </c>
      <c r="H4" s="82"/>
      <c r="I4" s="81"/>
    </row>
    <row r="5" spans="1:9" hidden="1" x14ac:dyDescent="0.25">
      <c r="A5" s="95"/>
      <c r="B5" s="94"/>
      <c r="C5" s="89">
        <f t="shared" ref="C5:C36" si="0">D5+E5</f>
        <v>29060600</v>
      </c>
      <c r="D5" s="103"/>
      <c r="E5" s="88">
        <v>29060600</v>
      </c>
      <c r="F5" s="88">
        <v>29060600</v>
      </c>
      <c r="G5" s="88">
        <v>29060600</v>
      </c>
      <c r="H5" s="113" t="s">
        <v>232</v>
      </c>
      <c r="I5" s="86"/>
    </row>
    <row r="6" spans="1:9" hidden="1" x14ac:dyDescent="0.25">
      <c r="A6" s="95"/>
      <c r="B6" s="94"/>
      <c r="C6" s="89">
        <f t="shared" si="0"/>
        <v>559000</v>
      </c>
      <c r="D6" s="103"/>
      <c r="E6" s="88">
        <v>559000</v>
      </c>
      <c r="F6" s="88">
        <v>559000</v>
      </c>
      <c r="G6" s="88">
        <v>559000</v>
      </c>
      <c r="H6" s="113" t="s">
        <v>231</v>
      </c>
      <c r="I6" s="86"/>
    </row>
    <row r="7" spans="1:9" hidden="1" x14ac:dyDescent="0.25">
      <c r="A7" s="95"/>
      <c r="B7" s="94"/>
      <c r="C7" s="89">
        <f t="shared" si="0"/>
        <v>238400</v>
      </c>
      <c r="D7" s="103"/>
      <c r="E7" s="88">
        <v>238400</v>
      </c>
      <c r="F7" s="88">
        <v>-286100</v>
      </c>
      <c r="G7" s="88">
        <v>3576200</v>
      </c>
      <c r="H7" s="113" t="s">
        <v>230</v>
      </c>
      <c r="I7" s="86"/>
    </row>
    <row r="8" spans="1:9" hidden="1" x14ac:dyDescent="0.25">
      <c r="A8" s="95"/>
      <c r="B8" s="94"/>
      <c r="C8" s="89">
        <f t="shared" si="0"/>
        <v>18100</v>
      </c>
      <c r="D8" s="103"/>
      <c r="E8" s="103">
        <v>18100</v>
      </c>
      <c r="F8" s="88">
        <v>0</v>
      </c>
      <c r="G8" s="88">
        <v>47700</v>
      </c>
      <c r="H8" s="113" t="s">
        <v>229</v>
      </c>
      <c r="I8" s="86"/>
    </row>
    <row r="9" spans="1:9" hidden="1" x14ac:dyDescent="0.25">
      <c r="A9" s="95"/>
      <c r="B9" s="94"/>
      <c r="C9" s="89">
        <f t="shared" si="0"/>
        <v>0</v>
      </c>
      <c r="D9" s="103"/>
      <c r="E9" s="103">
        <v>0</v>
      </c>
      <c r="F9" s="88">
        <v>0</v>
      </c>
      <c r="G9" s="88">
        <v>3731400</v>
      </c>
      <c r="H9" s="113" t="s">
        <v>228</v>
      </c>
      <c r="I9" s="86"/>
    </row>
    <row r="10" spans="1:9" hidden="1" x14ac:dyDescent="0.25">
      <c r="A10" s="95"/>
      <c r="B10" s="94"/>
      <c r="C10" s="89">
        <f t="shared" si="0"/>
        <v>800090</v>
      </c>
      <c r="D10" s="103"/>
      <c r="E10" s="103">
        <v>800090</v>
      </c>
      <c r="F10" s="88"/>
      <c r="G10" s="88"/>
      <c r="H10" s="113" t="s">
        <v>115</v>
      </c>
      <c r="I10" s="86"/>
    </row>
    <row r="11" spans="1:9" hidden="1" x14ac:dyDescent="0.25">
      <c r="A11" s="95"/>
      <c r="B11" s="94"/>
      <c r="C11" s="89">
        <f t="shared" si="0"/>
        <v>14719420</v>
      </c>
      <c r="D11" s="103"/>
      <c r="E11" s="103">
        <v>14719420</v>
      </c>
      <c r="F11" s="88"/>
      <c r="G11" s="88"/>
      <c r="H11" s="113" t="s">
        <v>114</v>
      </c>
      <c r="I11" s="86"/>
    </row>
    <row r="12" spans="1:9" hidden="1" x14ac:dyDescent="0.25">
      <c r="A12" s="95"/>
      <c r="B12" s="94"/>
      <c r="C12" s="89">
        <f t="shared" si="0"/>
        <v>937400</v>
      </c>
      <c r="D12" s="103"/>
      <c r="E12" s="103">
        <v>937400</v>
      </c>
      <c r="F12" s="88">
        <v>937400</v>
      </c>
      <c r="G12" s="88">
        <v>937400</v>
      </c>
      <c r="H12" s="113" t="s">
        <v>227</v>
      </c>
      <c r="I12" s="86"/>
    </row>
    <row r="13" spans="1:9" hidden="1" x14ac:dyDescent="0.25">
      <c r="A13" s="95"/>
      <c r="B13" s="94"/>
      <c r="C13" s="89">
        <f t="shared" si="0"/>
        <v>3062200</v>
      </c>
      <c r="D13" s="103"/>
      <c r="E13" s="103">
        <v>3062200</v>
      </c>
      <c r="F13" s="88">
        <v>3108600</v>
      </c>
      <c r="G13" s="88">
        <v>3164900</v>
      </c>
      <c r="H13" s="113" t="s">
        <v>226</v>
      </c>
      <c r="I13" s="86"/>
    </row>
    <row r="14" spans="1:9" hidden="1" x14ac:dyDescent="0.25">
      <c r="A14" s="95"/>
      <c r="B14" s="94"/>
      <c r="C14" s="89">
        <f t="shared" si="0"/>
        <v>766500</v>
      </c>
      <c r="D14" s="103"/>
      <c r="E14" s="103">
        <v>766500</v>
      </c>
      <c r="F14" s="88">
        <v>0</v>
      </c>
      <c r="G14" s="88">
        <v>0</v>
      </c>
      <c r="H14" s="113" t="s">
        <v>225</v>
      </c>
      <c r="I14" s="86"/>
    </row>
    <row r="15" spans="1:9" hidden="1" x14ac:dyDescent="0.25">
      <c r="A15" s="95"/>
      <c r="B15" s="94"/>
      <c r="C15" s="89">
        <f t="shared" si="0"/>
        <v>782300</v>
      </c>
      <c r="D15" s="88"/>
      <c r="E15" s="88">
        <v>782300</v>
      </c>
      <c r="F15" s="88">
        <v>782300</v>
      </c>
      <c r="G15" s="88">
        <v>782300</v>
      </c>
      <c r="H15" s="113" t="s">
        <v>224</v>
      </c>
      <c r="I15" s="86"/>
    </row>
    <row r="16" spans="1:9" hidden="1" x14ac:dyDescent="0.25">
      <c r="A16" s="95"/>
      <c r="B16" s="94"/>
      <c r="C16" s="89">
        <f t="shared" si="0"/>
        <v>3412100</v>
      </c>
      <c r="D16" s="88"/>
      <c r="E16" s="88">
        <v>3412100</v>
      </c>
      <c r="F16" s="88"/>
      <c r="G16" s="88"/>
      <c r="H16" s="113" t="s">
        <v>223</v>
      </c>
      <c r="I16" s="86"/>
    </row>
    <row r="17" spans="1:9" hidden="1" x14ac:dyDescent="0.25">
      <c r="A17" s="95"/>
      <c r="B17" s="94"/>
      <c r="C17" s="89">
        <f t="shared" si="0"/>
        <v>2157900</v>
      </c>
      <c r="D17" s="88"/>
      <c r="E17" s="88">
        <v>2157900</v>
      </c>
      <c r="F17" s="88"/>
      <c r="G17" s="88"/>
      <c r="H17" s="113" t="s">
        <v>222</v>
      </c>
      <c r="I17" s="86"/>
    </row>
    <row r="18" spans="1:9" hidden="1" x14ac:dyDescent="0.25">
      <c r="A18" s="95"/>
      <c r="B18" s="94"/>
      <c r="C18" s="89">
        <f t="shared" si="0"/>
        <v>4051600</v>
      </c>
      <c r="D18" s="109"/>
      <c r="E18" s="88">
        <v>4051600</v>
      </c>
      <c r="F18" s="88"/>
      <c r="G18" s="88"/>
      <c r="H18" s="113" t="s">
        <v>221</v>
      </c>
      <c r="I18" s="86"/>
    </row>
    <row r="19" spans="1:9" hidden="1" x14ac:dyDescent="0.25">
      <c r="A19" s="95"/>
      <c r="B19" s="94"/>
      <c r="C19" s="89">
        <f t="shared" si="0"/>
        <v>16066300</v>
      </c>
      <c r="D19" s="88"/>
      <c r="E19" s="88">
        <v>16066300</v>
      </c>
      <c r="F19" s="88"/>
      <c r="G19" s="88"/>
      <c r="H19" s="113" t="s">
        <v>220</v>
      </c>
      <c r="I19" s="86"/>
    </row>
    <row r="20" spans="1:9" hidden="1" x14ac:dyDescent="0.25">
      <c r="A20" s="95"/>
      <c r="B20" s="94"/>
      <c r="C20" s="89">
        <f t="shared" si="0"/>
        <v>330400</v>
      </c>
      <c r="D20" s="88"/>
      <c r="E20" s="103">
        <v>330400</v>
      </c>
      <c r="F20" s="88"/>
      <c r="G20" s="88"/>
      <c r="H20" s="113" t="s">
        <v>219</v>
      </c>
      <c r="I20" s="117"/>
    </row>
    <row r="21" spans="1:9" hidden="1" x14ac:dyDescent="0.25">
      <c r="A21" s="95"/>
      <c r="B21" s="94"/>
      <c r="C21" s="89">
        <f t="shared" si="0"/>
        <v>4000</v>
      </c>
      <c r="D21" s="88"/>
      <c r="E21" s="88">
        <v>4000</v>
      </c>
      <c r="F21" s="88"/>
      <c r="G21" s="88"/>
      <c r="H21" s="116" t="s">
        <v>218</v>
      </c>
      <c r="I21" s="111"/>
    </row>
    <row r="22" spans="1:9" hidden="1" x14ac:dyDescent="0.25">
      <c r="A22" s="95"/>
      <c r="B22" s="94"/>
      <c r="C22" s="89">
        <f t="shared" si="0"/>
        <v>-1692850</v>
      </c>
      <c r="D22" s="88">
        <v>-1692850</v>
      </c>
      <c r="E22" s="88"/>
      <c r="F22" s="88"/>
      <c r="G22" s="88"/>
      <c r="H22" s="113" t="s">
        <v>195</v>
      </c>
      <c r="I22" s="101" t="s">
        <v>217</v>
      </c>
    </row>
    <row r="23" spans="1:9" hidden="1" x14ac:dyDescent="0.25">
      <c r="A23" s="95"/>
      <c r="B23" s="94"/>
      <c r="C23" s="89">
        <f t="shared" si="0"/>
        <v>0</v>
      </c>
      <c r="D23" s="88"/>
      <c r="E23" s="103"/>
      <c r="F23" s="88"/>
      <c r="G23" s="88"/>
      <c r="H23" s="113"/>
      <c r="I23" s="86"/>
    </row>
    <row r="24" spans="1:9" hidden="1" x14ac:dyDescent="0.25">
      <c r="A24" s="95"/>
      <c r="B24" s="94"/>
      <c r="C24" s="89">
        <f t="shared" si="0"/>
        <v>0</v>
      </c>
      <c r="D24" s="88"/>
      <c r="E24" s="103"/>
      <c r="F24" s="88"/>
      <c r="G24" s="88"/>
      <c r="H24" s="113"/>
      <c r="I24" s="86"/>
    </row>
    <row r="25" spans="1:9" hidden="1" x14ac:dyDescent="0.25">
      <c r="A25" s="95"/>
      <c r="B25" s="94"/>
      <c r="C25" s="89">
        <f t="shared" si="0"/>
        <v>0</v>
      </c>
      <c r="D25" s="88"/>
      <c r="E25" s="103"/>
      <c r="F25" s="88"/>
      <c r="G25" s="88"/>
      <c r="H25" s="115"/>
      <c r="I25" s="86"/>
    </row>
    <row r="26" spans="1:9" hidden="1" x14ac:dyDescent="0.25">
      <c r="A26" s="95"/>
      <c r="B26" s="94"/>
      <c r="C26" s="89">
        <f t="shared" si="0"/>
        <v>0</v>
      </c>
      <c r="D26" s="88"/>
      <c r="E26" s="103"/>
      <c r="F26" s="88"/>
      <c r="G26" s="88"/>
      <c r="H26" s="113"/>
      <c r="I26" s="86"/>
    </row>
    <row r="27" spans="1:9" hidden="1" x14ac:dyDescent="0.25">
      <c r="A27" s="95"/>
      <c r="B27" s="94"/>
      <c r="C27" s="89">
        <f t="shared" si="0"/>
        <v>0</v>
      </c>
      <c r="D27" s="88"/>
      <c r="E27" s="103"/>
      <c r="F27" s="88"/>
      <c r="G27" s="88"/>
      <c r="H27" s="113"/>
      <c r="I27" s="86"/>
    </row>
    <row r="28" spans="1:9" hidden="1" x14ac:dyDescent="0.25">
      <c r="A28" s="95"/>
      <c r="B28" s="94"/>
      <c r="C28" s="89">
        <f t="shared" si="0"/>
        <v>0</v>
      </c>
      <c r="D28" s="88"/>
      <c r="E28" s="103"/>
      <c r="F28" s="88"/>
      <c r="G28" s="88"/>
      <c r="H28" s="113"/>
      <c r="I28" s="86"/>
    </row>
    <row r="29" spans="1:9" hidden="1" x14ac:dyDescent="0.25">
      <c r="A29" s="95"/>
      <c r="B29" s="94"/>
      <c r="C29" s="89">
        <f t="shared" si="0"/>
        <v>0</v>
      </c>
      <c r="D29" s="88"/>
      <c r="E29" s="103"/>
      <c r="F29" s="88"/>
      <c r="G29" s="88"/>
      <c r="H29" s="113"/>
      <c r="I29" s="86"/>
    </row>
    <row r="30" spans="1:9" hidden="1" x14ac:dyDescent="0.25">
      <c r="A30" s="95"/>
      <c r="B30" s="94"/>
      <c r="C30" s="89">
        <f t="shared" si="0"/>
        <v>0</v>
      </c>
      <c r="D30" s="88"/>
      <c r="E30" s="103"/>
      <c r="F30" s="88"/>
      <c r="G30" s="88"/>
      <c r="H30" s="113"/>
      <c r="I30" s="86"/>
    </row>
    <row r="31" spans="1:9" hidden="1" x14ac:dyDescent="0.25">
      <c r="A31" s="95"/>
      <c r="B31" s="94"/>
      <c r="C31" s="89">
        <f t="shared" si="0"/>
        <v>0</v>
      </c>
      <c r="D31" s="88"/>
      <c r="E31" s="103"/>
      <c r="F31" s="88"/>
      <c r="G31" s="88"/>
      <c r="H31" s="113"/>
      <c r="I31" s="86"/>
    </row>
    <row r="32" spans="1:9" hidden="1" x14ac:dyDescent="0.25">
      <c r="A32" s="95"/>
      <c r="B32" s="94"/>
      <c r="C32" s="89">
        <f t="shared" si="0"/>
        <v>0</v>
      </c>
      <c r="D32" s="88"/>
      <c r="E32" s="103"/>
      <c r="F32" s="88"/>
      <c r="G32" s="88"/>
      <c r="H32" s="113"/>
      <c r="I32" s="86"/>
    </row>
    <row r="33" spans="1:10" hidden="1" x14ac:dyDescent="0.25">
      <c r="A33" s="95"/>
      <c r="B33" s="94"/>
      <c r="C33" s="89">
        <f t="shared" si="0"/>
        <v>0</v>
      </c>
      <c r="D33" s="88"/>
      <c r="E33" s="103"/>
      <c r="F33" s="88"/>
      <c r="G33" s="88"/>
      <c r="H33" s="113"/>
      <c r="I33" s="86"/>
    </row>
    <row r="34" spans="1:10" hidden="1" x14ac:dyDescent="0.25">
      <c r="A34" s="95"/>
      <c r="B34" s="94"/>
      <c r="C34" s="89">
        <f t="shared" si="0"/>
        <v>0</v>
      </c>
      <c r="D34" s="88"/>
      <c r="E34" s="103"/>
      <c r="F34" s="88"/>
      <c r="G34" s="88"/>
      <c r="H34" s="113"/>
      <c r="I34" s="86"/>
    </row>
    <row r="35" spans="1:10" hidden="1" x14ac:dyDescent="0.25">
      <c r="A35" s="95"/>
      <c r="B35" s="94"/>
      <c r="C35" s="89">
        <f t="shared" si="0"/>
        <v>0</v>
      </c>
      <c r="D35" s="88"/>
      <c r="E35" s="103"/>
      <c r="F35" s="88"/>
      <c r="G35" s="88"/>
      <c r="H35" s="113"/>
      <c r="I35" s="86"/>
    </row>
    <row r="36" spans="1:10" hidden="1" x14ac:dyDescent="0.25">
      <c r="A36" s="91"/>
      <c r="B36" s="90"/>
      <c r="C36" s="89">
        <f t="shared" si="0"/>
        <v>1859870.84</v>
      </c>
      <c r="D36" s="88">
        <v>1859870.84</v>
      </c>
      <c r="E36" s="88"/>
      <c r="F36" s="88"/>
      <c r="G36" s="88"/>
      <c r="H36" s="102" t="s">
        <v>216</v>
      </c>
      <c r="I36" s="86"/>
    </row>
    <row r="37" spans="1:10" ht="110.25" x14ac:dyDescent="0.25">
      <c r="A37" s="107" t="s">
        <v>215</v>
      </c>
      <c r="B37" s="92" t="s">
        <v>214</v>
      </c>
      <c r="C37" s="97">
        <f>SUM(C38:C49)</f>
        <v>12080933.83</v>
      </c>
      <c r="D37" s="96">
        <f>SUM(D38:D49)</f>
        <v>6620993.8300000001</v>
      </c>
      <c r="E37" s="96">
        <f>SUM(E38:E49)</f>
        <v>5459940</v>
      </c>
      <c r="F37" s="96">
        <f>SUM(F38:F49)</f>
        <v>0</v>
      </c>
      <c r="G37" s="96">
        <f>SUM(G38:G49)</f>
        <v>0</v>
      </c>
      <c r="H37" s="82"/>
      <c r="I37" s="81"/>
    </row>
    <row r="38" spans="1:10" hidden="1" x14ac:dyDescent="0.25">
      <c r="A38" s="95"/>
      <c r="B38" s="94"/>
      <c r="C38" s="89">
        <f t="shared" ref="C38:C49" si="1">D38+E38</f>
        <v>2137876.4500000002</v>
      </c>
      <c r="D38" s="88">
        <v>2137876.4500000002</v>
      </c>
      <c r="E38" s="88"/>
      <c r="F38" s="88"/>
      <c r="G38" s="88"/>
      <c r="H38" s="110" t="s">
        <v>212</v>
      </c>
      <c r="I38" s="111" t="s">
        <v>213</v>
      </c>
    </row>
    <row r="39" spans="1:10" hidden="1" x14ac:dyDescent="0.25">
      <c r="A39" s="95"/>
      <c r="B39" s="94"/>
      <c r="C39" s="89">
        <f t="shared" si="1"/>
        <v>4350060</v>
      </c>
      <c r="D39" s="88">
        <v>4350060</v>
      </c>
      <c r="E39" s="88"/>
      <c r="F39" s="88"/>
      <c r="G39" s="88"/>
      <c r="H39" s="110" t="s">
        <v>212</v>
      </c>
      <c r="I39" s="111" t="s">
        <v>103</v>
      </c>
    </row>
    <row r="40" spans="1:10" hidden="1" x14ac:dyDescent="0.25">
      <c r="A40" s="95"/>
      <c r="B40" s="94"/>
      <c r="C40" s="89">
        <f t="shared" si="1"/>
        <v>959940</v>
      </c>
      <c r="D40" s="114"/>
      <c r="E40" s="88">
        <v>959940</v>
      </c>
      <c r="F40" s="88"/>
      <c r="G40" s="88"/>
      <c r="H40" s="87" t="s">
        <v>114</v>
      </c>
      <c r="I40" s="86" t="s">
        <v>151</v>
      </c>
    </row>
    <row r="41" spans="1:10" hidden="1" x14ac:dyDescent="0.25">
      <c r="A41" s="95"/>
      <c r="B41" s="94"/>
      <c r="C41" s="89">
        <f t="shared" si="1"/>
        <v>4633057.38</v>
      </c>
      <c r="D41" s="88">
        <v>133057.38</v>
      </c>
      <c r="E41" s="103">
        <v>4500000</v>
      </c>
      <c r="F41" s="103"/>
      <c r="G41" s="103"/>
      <c r="H41" s="87" t="s">
        <v>211</v>
      </c>
      <c r="I41" s="86"/>
      <c r="J41" s="74"/>
    </row>
    <row r="42" spans="1:10" hidden="1" x14ac:dyDescent="0.25">
      <c r="A42" s="95"/>
      <c r="B42" s="94"/>
      <c r="C42" s="89">
        <f t="shared" si="1"/>
        <v>0</v>
      </c>
      <c r="D42" s="88"/>
      <c r="E42" s="88"/>
      <c r="F42" s="88"/>
      <c r="G42" s="88"/>
      <c r="H42" s="112"/>
      <c r="I42" s="86"/>
    </row>
    <row r="43" spans="1:10" hidden="1" x14ac:dyDescent="0.25">
      <c r="A43" s="95"/>
      <c r="B43" s="94"/>
      <c r="C43" s="89">
        <f t="shared" si="1"/>
        <v>0</v>
      </c>
      <c r="D43" s="88"/>
      <c r="E43" s="88"/>
      <c r="F43" s="88"/>
      <c r="G43" s="88"/>
      <c r="H43" s="87"/>
      <c r="I43" s="86"/>
    </row>
    <row r="44" spans="1:10" hidden="1" x14ac:dyDescent="0.25">
      <c r="A44" s="95"/>
      <c r="B44" s="94"/>
      <c r="C44" s="89">
        <f t="shared" si="1"/>
        <v>0</v>
      </c>
      <c r="D44" s="88"/>
      <c r="E44" s="88"/>
      <c r="F44" s="88"/>
      <c r="G44" s="88"/>
      <c r="H44" s="87"/>
      <c r="I44" s="86"/>
    </row>
    <row r="45" spans="1:10" hidden="1" x14ac:dyDescent="0.25">
      <c r="A45" s="95"/>
      <c r="B45" s="94"/>
      <c r="C45" s="89">
        <f t="shared" si="1"/>
        <v>0</v>
      </c>
      <c r="D45" s="88"/>
      <c r="E45" s="88"/>
      <c r="F45" s="88"/>
      <c r="G45" s="88"/>
      <c r="H45" s="87"/>
      <c r="I45" s="86"/>
    </row>
    <row r="46" spans="1:10" hidden="1" x14ac:dyDescent="0.25">
      <c r="A46" s="95"/>
      <c r="B46" s="94"/>
      <c r="C46" s="89">
        <f t="shared" si="1"/>
        <v>0</v>
      </c>
      <c r="D46" s="88"/>
      <c r="E46" s="88"/>
      <c r="F46" s="88"/>
      <c r="G46" s="88"/>
      <c r="H46" s="87"/>
      <c r="I46" s="86"/>
    </row>
    <row r="47" spans="1:10" hidden="1" x14ac:dyDescent="0.25">
      <c r="A47" s="95"/>
      <c r="B47" s="94"/>
      <c r="C47" s="89">
        <f t="shared" si="1"/>
        <v>0</v>
      </c>
      <c r="D47" s="88"/>
      <c r="E47" s="88"/>
      <c r="F47" s="88"/>
      <c r="G47" s="88"/>
      <c r="H47" s="87"/>
      <c r="I47" s="86"/>
    </row>
    <row r="48" spans="1:10" hidden="1" x14ac:dyDescent="0.25">
      <c r="A48" s="95"/>
      <c r="B48" s="94"/>
      <c r="C48" s="89">
        <f t="shared" si="1"/>
        <v>0</v>
      </c>
      <c r="D48" s="88"/>
      <c r="E48" s="88"/>
      <c r="F48" s="88"/>
      <c r="G48" s="88"/>
      <c r="H48" s="87"/>
      <c r="I48" s="86"/>
    </row>
    <row r="49" spans="1:10" hidden="1" x14ac:dyDescent="0.25">
      <c r="A49" s="91"/>
      <c r="B49" s="90"/>
      <c r="C49" s="89">
        <f t="shared" si="1"/>
        <v>0</v>
      </c>
      <c r="D49" s="88"/>
      <c r="E49" s="88"/>
      <c r="F49" s="88"/>
      <c r="G49" s="88"/>
      <c r="H49" s="87"/>
      <c r="I49" s="86"/>
    </row>
    <row r="50" spans="1:10" ht="78.75" x14ac:dyDescent="0.25">
      <c r="A50" s="107" t="s">
        <v>210</v>
      </c>
      <c r="B50" s="92" t="s">
        <v>209</v>
      </c>
      <c r="C50" s="97">
        <f>SUM(C51:C53)</f>
        <v>2587800</v>
      </c>
      <c r="D50" s="96">
        <f>SUM(D51:D53)</f>
        <v>0</v>
      </c>
      <c r="E50" s="96">
        <f>SUM(E51:E53)</f>
        <v>2587800</v>
      </c>
      <c r="F50" s="96">
        <f>SUM(F51:F53)</f>
        <v>2587800</v>
      </c>
      <c r="G50" s="96">
        <f>SUM(G51:G53)</f>
        <v>2587800</v>
      </c>
      <c r="H50" s="82"/>
      <c r="I50" s="81"/>
    </row>
    <row r="51" spans="1:10" hidden="1" x14ac:dyDescent="0.25">
      <c r="A51" s="95"/>
      <c r="B51" s="94"/>
      <c r="C51" s="89">
        <f>D51+E51</f>
        <v>2587800</v>
      </c>
      <c r="D51" s="88"/>
      <c r="E51" s="88">
        <v>2587800</v>
      </c>
      <c r="F51" s="88">
        <v>2587800</v>
      </c>
      <c r="G51" s="88">
        <v>2587800</v>
      </c>
      <c r="H51" s="110" t="s">
        <v>208</v>
      </c>
      <c r="I51" s="86"/>
    </row>
    <row r="52" spans="1:10" hidden="1" x14ac:dyDescent="0.25">
      <c r="A52" s="95"/>
      <c r="B52" s="94"/>
      <c r="C52" s="89">
        <f>D52+E52</f>
        <v>0</v>
      </c>
      <c r="D52" s="88"/>
      <c r="E52" s="88"/>
      <c r="F52" s="88"/>
      <c r="G52" s="88"/>
      <c r="H52" s="87" t="s">
        <v>207</v>
      </c>
      <c r="I52" s="86"/>
    </row>
    <row r="53" spans="1:10" hidden="1" x14ac:dyDescent="0.25">
      <c r="A53" s="91"/>
      <c r="B53" s="90"/>
      <c r="C53" s="89">
        <f>D53+E53</f>
        <v>0</v>
      </c>
      <c r="D53" s="88"/>
      <c r="E53" s="88"/>
      <c r="F53" s="88"/>
      <c r="G53" s="88"/>
      <c r="H53" s="87"/>
      <c r="I53" s="86"/>
    </row>
    <row r="54" spans="1:10" ht="47.25" x14ac:dyDescent="0.25">
      <c r="A54" s="107" t="s">
        <v>206</v>
      </c>
      <c r="B54" s="92" t="s">
        <v>205</v>
      </c>
      <c r="C54" s="97">
        <f>SUM(C55:C67)</f>
        <v>17490320</v>
      </c>
      <c r="D54" s="96">
        <f>SUM(D55:D67)</f>
        <v>1410000</v>
      </c>
      <c r="E54" s="96">
        <f>SUM(E55:E67)</f>
        <v>16080320</v>
      </c>
      <c r="F54" s="96">
        <f>SUM(F55:F67)</f>
        <v>1500</v>
      </c>
      <c r="G54" s="96">
        <f>SUM(G55:G67)</f>
        <v>111400</v>
      </c>
      <c r="H54" s="82"/>
      <c r="I54" s="81"/>
    </row>
    <row r="55" spans="1:10" hidden="1" x14ac:dyDescent="0.25">
      <c r="A55" s="95"/>
      <c r="B55" s="94"/>
      <c r="C55" s="89">
        <f t="shared" ref="C55:C67" si="2">D55+E55</f>
        <v>1755620</v>
      </c>
      <c r="D55" s="109"/>
      <c r="E55" s="103">
        <v>1755620</v>
      </c>
      <c r="F55" s="88"/>
      <c r="G55" s="88"/>
      <c r="H55" s="100" t="s">
        <v>114</v>
      </c>
      <c r="I55" s="86" t="s">
        <v>201</v>
      </c>
      <c r="J55" t="s">
        <v>151</v>
      </c>
    </row>
    <row r="56" spans="1:10" hidden="1" x14ac:dyDescent="0.25">
      <c r="A56" s="95"/>
      <c r="B56" s="94"/>
      <c r="C56" s="89">
        <f t="shared" si="2"/>
        <v>8845980</v>
      </c>
      <c r="D56" s="109"/>
      <c r="E56" s="103">
        <v>8845980</v>
      </c>
      <c r="F56" s="103"/>
      <c r="G56" s="103"/>
      <c r="H56" s="113" t="s">
        <v>114</v>
      </c>
      <c r="I56" s="86" t="s">
        <v>204</v>
      </c>
      <c r="J56" t="s">
        <v>151</v>
      </c>
    </row>
    <row r="57" spans="1:10" hidden="1" x14ac:dyDescent="0.25">
      <c r="A57" s="95"/>
      <c r="B57" s="94"/>
      <c r="C57" s="89">
        <f t="shared" si="2"/>
        <v>5482520</v>
      </c>
      <c r="D57" s="109"/>
      <c r="E57" s="88">
        <v>5482520</v>
      </c>
      <c r="F57" s="88"/>
      <c r="G57" s="88"/>
      <c r="H57" s="100" t="s">
        <v>114</v>
      </c>
      <c r="I57" s="86" t="s">
        <v>203</v>
      </c>
      <c r="J57" t="s">
        <v>151</v>
      </c>
    </row>
    <row r="58" spans="1:10" hidden="1" x14ac:dyDescent="0.25">
      <c r="A58" s="95"/>
      <c r="B58" s="94"/>
      <c r="C58" s="89">
        <f t="shared" si="2"/>
        <v>-3800</v>
      </c>
      <c r="D58" s="88"/>
      <c r="E58" s="88">
        <v>-3800</v>
      </c>
      <c r="F58" s="88">
        <v>1500</v>
      </c>
      <c r="G58" s="88">
        <v>111400</v>
      </c>
      <c r="H58" s="100" t="s">
        <v>202</v>
      </c>
      <c r="I58" s="101"/>
    </row>
    <row r="59" spans="1:10" hidden="1" x14ac:dyDescent="0.25">
      <c r="A59" s="95"/>
      <c r="B59" s="94"/>
      <c r="C59" s="89">
        <f t="shared" si="2"/>
        <v>1410000</v>
      </c>
      <c r="D59" s="88">
        <v>1410000</v>
      </c>
      <c r="E59" s="88"/>
      <c r="F59" s="88"/>
      <c r="G59" s="88"/>
      <c r="H59" s="100" t="s">
        <v>195</v>
      </c>
      <c r="I59" s="101" t="s">
        <v>201</v>
      </c>
    </row>
    <row r="60" spans="1:10" hidden="1" x14ac:dyDescent="0.25">
      <c r="A60" s="95"/>
      <c r="B60" s="94"/>
      <c r="C60" s="89">
        <f t="shared" si="2"/>
        <v>0</v>
      </c>
      <c r="D60" s="88"/>
      <c r="E60" s="88"/>
      <c r="F60" s="88"/>
      <c r="G60" s="88"/>
      <c r="H60" s="100"/>
      <c r="I60" s="101"/>
    </row>
    <row r="61" spans="1:10" hidden="1" x14ac:dyDescent="0.25">
      <c r="A61" s="95"/>
      <c r="B61" s="94"/>
      <c r="C61" s="89">
        <f t="shared" si="2"/>
        <v>0</v>
      </c>
      <c r="D61" s="88"/>
      <c r="E61" s="103"/>
      <c r="F61" s="88"/>
      <c r="G61" s="88"/>
      <c r="H61" s="100"/>
      <c r="I61" s="101"/>
    </row>
    <row r="62" spans="1:10" hidden="1" x14ac:dyDescent="0.25">
      <c r="A62" s="95"/>
      <c r="B62" s="94"/>
      <c r="C62" s="89">
        <f t="shared" si="2"/>
        <v>0</v>
      </c>
      <c r="D62" s="88"/>
      <c r="E62" s="88"/>
      <c r="F62" s="88"/>
      <c r="G62" s="88"/>
      <c r="H62" s="100"/>
      <c r="I62" s="86"/>
    </row>
    <row r="63" spans="1:10" hidden="1" x14ac:dyDescent="0.25">
      <c r="A63" s="95"/>
      <c r="B63" s="100"/>
      <c r="C63" s="89">
        <f t="shared" si="2"/>
        <v>0</v>
      </c>
      <c r="D63" s="88"/>
      <c r="E63" s="103"/>
      <c r="F63" s="88"/>
      <c r="G63" s="88"/>
      <c r="H63" s="100"/>
      <c r="I63" s="86"/>
    </row>
    <row r="64" spans="1:10" hidden="1" x14ac:dyDescent="0.25">
      <c r="A64" s="95"/>
      <c r="B64" s="100"/>
      <c r="C64" s="89">
        <f t="shared" si="2"/>
        <v>0</v>
      </c>
      <c r="D64" s="88"/>
      <c r="E64" s="88"/>
      <c r="F64" s="88"/>
      <c r="G64" s="88"/>
      <c r="H64" s="100"/>
      <c r="I64" s="86"/>
    </row>
    <row r="65" spans="1:10" hidden="1" x14ac:dyDescent="0.25">
      <c r="A65" s="95"/>
      <c r="B65" s="100"/>
      <c r="C65" s="89">
        <f t="shared" si="2"/>
        <v>0</v>
      </c>
      <c r="D65" s="88"/>
      <c r="E65" s="88"/>
      <c r="F65" s="88"/>
      <c r="G65" s="88"/>
      <c r="H65" s="100"/>
      <c r="I65" s="86"/>
    </row>
    <row r="66" spans="1:10" hidden="1" x14ac:dyDescent="0.25">
      <c r="A66" s="95"/>
      <c r="B66" s="100"/>
      <c r="C66" s="89">
        <f t="shared" si="2"/>
        <v>0</v>
      </c>
      <c r="D66" s="88"/>
      <c r="E66" s="103"/>
      <c r="F66" s="103"/>
      <c r="G66" s="103"/>
      <c r="H66" s="100"/>
      <c r="I66" s="86"/>
    </row>
    <row r="67" spans="1:10" hidden="1" x14ac:dyDescent="0.25">
      <c r="A67" s="91"/>
      <c r="B67" s="90"/>
      <c r="C67" s="89">
        <f t="shared" si="2"/>
        <v>0</v>
      </c>
      <c r="D67" s="88"/>
      <c r="E67" s="88"/>
      <c r="F67" s="88"/>
      <c r="G67" s="88"/>
      <c r="H67" s="100"/>
      <c r="I67" s="86"/>
    </row>
    <row r="68" spans="1:10" ht="63" x14ac:dyDescent="0.25">
      <c r="A68" s="107" t="s">
        <v>200</v>
      </c>
      <c r="B68" s="92" t="s">
        <v>245</v>
      </c>
      <c r="C68" s="97">
        <f>SUM(C69:C77)</f>
        <v>10095228.82</v>
      </c>
      <c r="D68" s="96">
        <f>SUM(D69:D77)</f>
        <v>-519451.18000000005</v>
      </c>
      <c r="E68" s="96">
        <f>SUM(E69:E77)</f>
        <v>10614680</v>
      </c>
      <c r="F68" s="96">
        <f>SUM(F69:F77)</f>
        <v>0</v>
      </c>
      <c r="G68" s="96">
        <f>SUM(G69:G77)</f>
        <v>0</v>
      </c>
      <c r="H68" s="82"/>
      <c r="I68" s="81"/>
    </row>
    <row r="69" spans="1:10" hidden="1" x14ac:dyDescent="0.25">
      <c r="A69" s="95"/>
      <c r="B69" s="94"/>
      <c r="C69" s="89">
        <f t="shared" ref="C69:C77" si="3">D69+E69</f>
        <v>704950</v>
      </c>
      <c r="D69" s="109"/>
      <c r="E69" s="103">
        <v>704950</v>
      </c>
      <c r="F69" s="103"/>
      <c r="G69" s="103"/>
      <c r="H69" s="100" t="s">
        <v>114</v>
      </c>
      <c r="I69" s="86" t="s">
        <v>194</v>
      </c>
      <c r="J69" t="s">
        <v>151</v>
      </c>
    </row>
    <row r="70" spans="1:10" hidden="1" x14ac:dyDescent="0.25">
      <c r="A70" s="95"/>
      <c r="B70" s="94"/>
      <c r="C70" s="89">
        <f t="shared" si="3"/>
        <v>1930930</v>
      </c>
      <c r="D70" s="109"/>
      <c r="E70" s="88">
        <v>1930930</v>
      </c>
      <c r="F70" s="88"/>
      <c r="G70" s="88"/>
      <c r="H70" s="113" t="s">
        <v>114</v>
      </c>
      <c r="I70" s="86" t="s">
        <v>192</v>
      </c>
      <c r="J70" t="s">
        <v>151</v>
      </c>
    </row>
    <row r="71" spans="1:10" hidden="1" x14ac:dyDescent="0.25">
      <c r="A71" s="95"/>
      <c r="B71" s="94"/>
      <c r="C71" s="89">
        <f t="shared" si="3"/>
        <v>4000000</v>
      </c>
      <c r="D71" s="88"/>
      <c r="E71" s="103">
        <v>4000000</v>
      </c>
      <c r="F71" s="88"/>
      <c r="G71" s="88"/>
      <c r="H71" s="113" t="s">
        <v>199</v>
      </c>
      <c r="I71" s="86"/>
    </row>
    <row r="72" spans="1:10" hidden="1" x14ac:dyDescent="0.25">
      <c r="A72" s="95"/>
      <c r="B72" s="94"/>
      <c r="C72" s="89">
        <f t="shared" si="3"/>
        <v>3178000</v>
      </c>
      <c r="D72" s="103"/>
      <c r="E72" s="88">
        <v>3178000</v>
      </c>
      <c r="F72" s="88"/>
      <c r="G72" s="88"/>
      <c r="H72" s="113" t="s">
        <v>198</v>
      </c>
      <c r="I72" s="86"/>
    </row>
    <row r="73" spans="1:10" hidden="1" x14ac:dyDescent="0.25">
      <c r="A73" s="95"/>
      <c r="B73" s="94"/>
      <c r="C73" s="89">
        <f t="shared" si="3"/>
        <v>336600</v>
      </c>
      <c r="D73" s="88"/>
      <c r="E73" s="103">
        <v>336600</v>
      </c>
      <c r="F73" s="88">
        <v>0</v>
      </c>
      <c r="G73" s="88">
        <v>0</v>
      </c>
      <c r="H73" s="100" t="s">
        <v>197</v>
      </c>
      <c r="I73" s="86"/>
    </row>
    <row r="74" spans="1:10" hidden="1" x14ac:dyDescent="0.25">
      <c r="A74" s="95"/>
      <c r="B74" s="94"/>
      <c r="C74" s="89">
        <f t="shared" si="3"/>
        <v>464200</v>
      </c>
      <c r="D74" s="88"/>
      <c r="E74" s="88">
        <v>464200</v>
      </c>
      <c r="F74" s="88"/>
      <c r="G74" s="88"/>
      <c r="H74" s="100" t="s">
        <v>196</v>
      </c>
      <c r="I74" s="86"/>
    </row>
    <row r="75" spans="1:10" hidden="1" x14ac:dyDescent="0.25">
      <c r="A75" s="95"/>
      <c r="B75" s="94"/>
      <c r="C75" s="89">
        <f t="shared" si="3"/>
        <v>-380410.26</v>
      </c>
      <c r="D75" s="88">
        <v>-380410.26</v>
      </c>
      <c r="E75" s="88"/>
      <c r="F75" s="88"/>
      <c r="G75" s="88"/>
      <c r="H75" s="87" t="s">
        <v>195</v>
      </c>
      <c r="I75" s="86" t="s">
        <v>194</v>
      </c>
    </row>
    <row r="76" spans="1:10" hidden="1" x14ac:dyDescent="0.25">
      <c r="A76" s="95"/>
      <c r="B76" s="94"/>
      <c r="C76" s="89">
        <f t="shared" si="3"/>
        <v>-139040.92000000001</v>
      </c>
      <c r="D76" s="88">
        <v>-139040.92000000001</v>
      </c>
      <c r="E76" s="103"/>
      <c r="F76" s="103"/>
      <c r="G76" s="103"/>
      <c r="H76" s="87" t="s">
        <v>193</v>
      </c>
      <c r="I76" s="86" t="s">
        <v>192</v>
      </c>
    </row>
    <row r="77" spans="1:10" hidden="1" x14ac:dyDescent="0.25">
      <c r="A77" s="91"/>
      <c r="B77" s="90"/>
      <c r="C77" s="89">
        <f t="shared" si="3"/>
        <v>0</v>
      </c>
      <c r="D77" s="88"/>
      <c r="E77" s="103"/>
      <c r="F77" s="103"/>
      <c r="G77" s="103"/>
      <c r="H77" s="87"/>
      <c r="I77" s="86"/>
    </row>
    <row r="78" spans="1:10" ht="47.25" x14ac:dyDescent="0.25">
      <c r="A78" s="107" t="s">
        <v>191</v>
      </c>
      <c r="B78" s="92" t="s">
        <v>190</v>
      </c>
      <c r="C78" s="97">
        <f>SUM(C79:C83)</f>
        <v>1207680</v>
      </c>
      <c r="D78" s="96">
        <f>SUM(D79:D83)</f>
        <v>-250000</v>
      </c>
      <c r="E78" s="96">
        <f>SUM(E79:E83)</f>
        <v>1457680</v>
      </c>
      <c r="F78" s="96">
        <f>SUM(F79:F83)</f>
        <v>1565682.67</v>
      </c>
      <c r="G78" s="96">
        <f>SUM(G79:G83)</f>
        <v>1580197.16</v>
      </c>
      <c r="H78" s="82"/>
      <c r="I78" s="81"/>
    </row>
    <row r="79" spans="1:10" hidden="1" x14ac:dyDescent="0.25">
      <c r="A79" s="95"/>
      <c r="B79" s="94"/>
      <c r="C79" s="89">
        <f>D79+E79</f>
        <v>374980</v>
      </c>
      <c r="D79" s="109"/>
      <c r="E79" s="88">
        <v>374980</v>
      </c>
      <c r="F79" s="88"/>
      <c r="G79" s="88"/>
      <c r="H79" s="87" t="s">
        <v>114</v>
      </c>
      <c r="I79" s="86" t="s">
        <v>151</v>
      </c>
    </row>
    <row r="80" spans="1:10" hidden="1" x14ac:dyDescent="0.25">
      <c r="A80" s="95"/>
      <c r="B80" s="94"/>
      <c r="C80" s="89">
        <f>D80+E80</f>
        <v>632700</v>
      </c>
      <c r="D80" s="106">
        <v>-250000</v>
      </c>
      <c r="E80" s="103">
        <v>882700</v>
      </c>
      <c r="F80" s="103">
        <v>1565682.67</v>
      </c>
      <c r="G80" s="103">
        <v>1580197.16</v>
      </c>
      <c r="H80" s="112" t="s">
        <v>189</v>
      </c>
      <c r="I80" s="86"/>
    </row>
    <row r="81" spans="1:9" hidden="1" x14ac:dyDescent="0.25">
      <c r="A81" s="95"/>
      <c r="B81" s="94"/>
      <c r="C81" s="89">
        <f>D81+E81</f>
        <v>200000</v>
      </c>
      <c r="D81" s="103"/>
      <c r="E81" s="103">
        <v>200000</v>
      </c>
      <c r="F81" s="103"/>
      <c r="G81" s="103"/>
      <c r="H81" s="87" t="s">
        <v>188</v>
      </c>
      <c r="I81" s="86"/>
    </row>
    <row r="82" spans="1:9" hidden="1" x14ac:dyDescent="0.25">
      <c r="A82" s="95"/>
      <c r="B82" s="94"/>
      <c r="C82" s="89">
        <f>D82+E82</f>
        <v>0</v>
      </c>
      <c r="D82" s="103"/>
      <c r="E82" s="103"/>
      <c r="F82" s="103"/>
      <c r="G82" s="103"/>
      <c r="H82" s="87"/>
      <c r="I82" s="86"/>
    </row>
    <row r="83" spans="1:9" hidden="1" x14ac:dyDescent="0.25">
      <c r="A83" s="91"/>
      <c r="B83" s="90"/>
      <c r="C83" s="89">
        <f>D83+E83</f>
        <v>0</v>
      </c>
      <c r="D83" s="88"/>
      <c r="E83" s="88"/>
      <c r="F83" s="88"/>
      <c r="G83" s="88"/>
      <c r="H83" s="87"/>
      <c r="I83" s="86"/>
    </row>
    <row r="84" spans="1:9" ht="94.5" x14ac:dyDescent="0.25">
      <c r="A84" s="107" t="s">
        <v>187</v>
      </c>
      <c r="B84" s="92" t="s">
        <v>186</v>
      </c>
      <c r="C84" s="97">
        <f>SUM(C85:C87)</f>
        <v>0</v>
      </c>
      <c r="D84" s="96">
        <f>SUM(D85:D87)</f>
        <v>0</v>
      </c>
      <c r="E84" s="96">
        <f>SUM(E85:E87)</f>
        <v>0</v>
      </c>
      <c r="F84" s="96">
        <f>SUM(F85:F87)</f>
        <v>0</v>
      </c>
      <c r="G84" s="96">
        <f>SUM(G85:G87)</f>
        <v>0</v>
      </c>
      <c r="H84" s="82"/>
      <c r="I84" s="81"/>
    </row>
    <row r="85" spans="1:9" hidden="1" x14ac:dyDescent="0.25">
      <c r="A85" s="95"/>
      <c r="B85" s="94"/>
      <c r="C85" s="89">
        <f>D85+E85</f>
        <v>0</v>
      </c>
      <c r="D85" s="88"/>
      <c r="E85" s="88"/>
      <c r="F85" s="88"/>
      <c r="G85" s="88"/>
      <c r="H85" s="87" t="s">
        <v>185</v>
      </c>
      <c r="I85" s="86" t="s">
        <v>184</v>
      </c>
    </row>
    <row r="86" spans="1:9" hidden="1" x14ac:dyDescent="0.25">
      <c r="A86" s="95"/>
      <c r="B86" s="94"/>
      <c r="C86" s="89">
        <f>D86+E86</f>
        <v>0</v>
      </c>
      <c r="D86" s="88"/>
      <c r="E86" s="88"/>
      <c r="F86" s="88"/>
      <c r="G86" s="88"/>
      <c r="H86" s="87"/>
      <c r="I86" s="86"/>
    </row>
    <row r="87" spans="1:9" hidden="1" x14ac:dyDescent="0.25">
      <c r="A87" s="91"/>
      <c r="B87" s="90"/>
      <c r="C87" s="89">
        <f>D87+E87</f>
        <v>0</v>
      </c>
      <c r="D87" s="88"/>
      <c r="E87" s="88"/>
      <c r="F87" s="88"/>
      <c r="G87" s="88"/>
      <c r="H87" s="87"/>
      <c r="I87" s="86"/>
    </row>
    <row r="88" spans="1:9" ht="63" x14ac:dyDescent="0.25">
      <c r="A88" s="107" t="s">
        <v>183</v>
      </c>
      <c r="B88" s="92" t="s">
        <v>182</v>
      </c>
      <c r="C88" s="97">
        <f>SUM(C89:C95)</f>
        <v>3822368.81</v>
      </c>
      <c r="D88" s="96">
        <f>SUM(D89:D95)</f>
        <v>52068.81</v>
      </c>
      <c r="E88" s="96">
        <f>SUM(E89:E95)</f>
        <v>3770300</v>
      </c>
      <c r="F88" s="96">
        <f>SUM(F89:F95)</f>
        <v>0</v>
      </c>
      <c r="G88" s="96">
        <f>SUM(G89:G95)</f>
        <v>0</v>
      </c>
      <c r="H88" s="82"/>
      <c r="I88" s="81"/>
    </row>
    <row r="89" spans="1:9" hidden="1" x14ac:dyDescent="0.25">
      <c r="A89" s="95"/>
      <c r="B89" s="94"/>
      <c r="C89" s="89">
        <f t="shared" ref="C89:C95" si="4">D89+E89</f>
        <v>52068.81</v>
      </c>
      <c r="D89" s="88">
        <v>52068.81</v>
      </c>
      <c r="E89" s="88"/>
      <c r="F89" s="88"/>
      <c r="G89" s="88"/>
      <c r="H89" s="102" t="s">
        <v>181</v>
      </c>
      <c r="I89" s="111" t="s">
        <v>179</v>
      </c>
    </row>
    <row r="90" spans="1:9" hidden="1" x14ac:dyDescent="0.25">
      <c r="A90" s="95"/>
      <c r="B90" s="94"/>
      <c r="C90" s="89">
        <f t="shared" si="4"/>
        <v>3729000</v>
      </c>
      <c r="D90" s="88"/>
      <c r="E90" s="88">
        <v>3729000</v>
      </c>
      <c r="F90" s="88"/>
      <c r="G90" s="88"/>
      <c r="H90" s="100" t="s">
        <v>180</v>
      </c>
      <c r="I90" s="111" t="s">
        <v>179</v>
      </c>
    </row>
    <row r="91" spans="1:9" hidden="1" x14ac:dyDescent="0.25">
      <c r="A91" s="95"/>
      <c r="B91" s="94"/>
      <c r="C91" s="89">
        <f t="shared" si="4"/>
        <v>41300</v>
      </c>
      <c r="D91" s="88"/>
      <c r="E91" s="88">
        <v>41300</v>
      </c>
      <c r="F91" s="88">
        <v>0</v>
      </c>
      <c r="G91" s="88">
        <v>0</v>
      </c>
      <c r="H91" s="100" t="s">
        <v>178</v>
      </c>
      <c r="I91" s="86"/>
    </row>
    <row r="92" spans="1:9" hidden="1" x14ac:dyDescent="0.25">
      <c r="A92" s="95"/>
      <c r="B92" s="94"/>
      <c r="C92" s="89">
        <f t="shared" si="4"/>
        <v>0</v>
      </c>
      <c r="D92" s="88"/>
      <c r="E92" s="88"/>
      <c r="F92" s="88"/>
      <c r="G92" s="88"/>
      <c r="H92" s="100"/>
      <c r="I92" s="86"/>
    </row>
    <row r="93" spans="1:9" hidden="1" x14ac:dyDescent="0.25">
      <c r="A93" s="95"/>
      <c r="B93" s="94"/>
      <c r="C93" s="89">
        <f t="shared" si="4"/>
        <v>0</v>
      </c>
      <c r="D93" s="88"/>
      <c r="E93" s="103"/>
      <c r="F93" s="88"/>
      <c r="G93" s="88"/>
      <c r="H93" s="100"/>
      <c r="I93" s="86"/>
    </row>
    <row r="94" spans="1:9" hidden="1" x14ac:dyDescent="0.25">
      <c r="A94" s="95"/>
      <c r="B94" s="94"/>
      <c r="C94" s="89">
        <f t="shared" si="4"/>
        <v>0</v>
      </c>
      <c r="D94" s="88"/>
      <c r="E94" s="88"/>
      <c r="F94" s="88"/>
      <c r="G94" s="88"/>
      <c r="H94" s="100"/>
      <c r="I94" s="86"/>
    </row>
    <row r="95" spans="1:9" hidden="1" x14ac:dyDescent="0.25">
      <c r="A95" s="91"/>
      <c r="B95" s="90"/>
      <c r="C95" s="89">
        <f t="shared" si="4"/>
        <v>0</v>
      </c>
      <c r="D95" s="88"/>
      <c r="E95" s="88"/>
      <c r="F95" s="88"/>
      <c r="G95" s="88"/>
      <c r="H95" s="100"/>
      <c r="I95" s="86"/>
    </row>
    <row r="96" spans="1:9" ht="110.25" x14ac:dyDescent="0.25">
      <c r="A96" s="107" t="s">
        <v>177</v>
      </c>
      <c r="B96" s="92" t="s">
        <v>176</v>
      </c>
      <c r="C96" s="97">
        <f>SUM(C97:C100)</f>
        <v>842418.49</v>
      </c>
      <c r="D96" s="96">
        <f>SUM(D97:D100)</f>
        <v>0</v>
      </c>
      <c r="E96" s="96">
        <f>SUM(E97:E100)</f>
        <v>842418.49</v>
      </c>
      <c r="F96" s="96">
        <f>SUM(F97:F100)</f>
        <v>0</v>
      </c>
      <c r="G96" s="96">
        <f>SUM(G97:G100)</f>
        <v>0</v>
      </c>
      <c r="H96" s="82"/>
      <c r="I96" s="81"/>
    </row>
    <row r="97" spans="1:12" hidden="1" x14ac:dyDescent="0.25">
      <c r="A97" s="95"/>
      <c r="B97" s="94"/>
      <c r="C97" s="89">
        <f>D97+E97</f>
        <v>825900</v>
      </c>
      <c r="D97" s="88"/>
      <c r="E97" s="88">
        <v>825900</v>
      </c>
      <c r="F97" s="88">
        <v>0</v>
      </c>
      <c r="G97" s="88">
        <v>0</v>
      </c>
      <c r="H97" s="87" t="s">
        <v>175</v>
      </c>
      <c r="I97" s="86"/>
    </row>
    <row r="98" spans="1:12" hidden="1" x14ac:dyDescent="0.25">
      <c r="A98" s="95"/>
      <c r="B98" s="94"/>
      <c r="C98" s="89">
        <f>D98+E98</f>
        <v>16518.490000000002</v>
      </c>
      <c r="D98" s="88"/>
      <c r="E98" s="88">
        <v>16518.490000000002</v>
      </c>
      <c r="F98" s="88">
        <v>0</v>
      </c>
      <c r="G98" s="88">
        <v>0</v>
      </c>
      <c r="H98" s="87" t="s">
        <v>174</v>
      </c>
      <c r="I98" s="86"/>
    </row>
    <row r="99" spans="1:12" hidden="1" x14ac:dyDescent="0.25">
      <c r="A99" s="95"/>
      <c r="B99" s="94"/>
      <c r="C99" s="89">
        <f>D99+E99</f>
        <v>0</v>
      </c>
      <c r="D99" s="88"/>
      <c r="E99" s="88"/>
      <c r="F99" s="88"/>
      <c r="G99" s="88"/>
      <c r="H99" s="87"/>
      <c r="I99" s="86"/>
    </row>
    <row r="100" spans="1:12" hidden="1" x14ac:dyDescent="0.25">
      <c r="A100" s="91"/>
      <c r="B100" s="90"/>
      <c r="C100" s="89">
        <f>D100+E100</f>
        <v>0</v>
      </c>
      <c r="D100" s="88"/>
      <c r="E100" s="88"/>
      <c r="F100" s="88"/>
      <c r="G100" s="88"/>
      <c r="H100" s="87"/>
      <c r="I100" s="86"/>
    </row>
    <row r="101" spans="1:12" ht="78.75" x14ac:dyDescent="0.25">
      <c r="A101" s="107" t="s">
        <v>173</v>
      </c>
      <c r="B101" s="108" t="s">
        <v>172</v>
      </c>
      <c r="C101" s="97">
        <f>SUM(C102:C105)</f>
        <v>0</v>
      </c>
      <c r="D101" s="96">
        <f>SUM(D102:D105)</f>
        <v>0</v>
      </c>
      <c r="E101" s="96">
        <f>SUM(E102:E105)</f>
        <v>0</v>
      </c>
      <c r="F101" s="96">
        <f>SUM(F102:F105)</f>
        <v>0</v>
      </c>
      <c r="G101" s="96">
        <f>SUM(G102:G105)</f>
        <v>0</v>
      </c>
      <c r="H101" s="82"/>
      <c r="I101" s="81"/>
    </row>
    <row r="102" spans="1:12" hidden="1" x14ac:dyDescent="0.25">
      <c r="A102" s="95"/>
      <c r="B102" s="94"/>
      <c r="C102" s="89">
        <f>D102+E102</f>
        <v>0</v>
      </c>
      <c r="D102" s="88"/>
      <c r="E102" s="88"/>
      <c r="F102" s="88"/>
      <c r="G102" s="88"/>
      <c r="H102" s="87" t="s">
        <v>171</v>
      </c>
      <c r="I102" s="86"/>
    </row>
    <row r="103" spans="1:12" hidden="1" x14ac:dyDescent="0.25">
      <c r="A103" s="95"/>
      <c r="B103" s="94"/>
      <c r="C103" s="89">
        <f>D103+E103</f>
        <v>0</v>
      </c>
      <c r="D103" s="88"/>
      <c r="E103" s="88"/>
      <c r="F103" s="88"/>
      <c r="G103" s="88"/>
      <c r="H103" s="87" t="s">
        <v>166</v>
      </c>
      <c r="I103" s="86"/>
    </row>
    <row r="104" spans="1:12" hidden="1" x14ac:dyDescent="0.25">
      <c r="A104" s="95"/>
      <c r="B104" s="94"/>
      <c r="C104" s="89">
        <f>D104+E104</f>
        <v>0</v>
      </c>
      <c r="D104" s="88"/>
      <c r="E104" s="88"/>
      <c r="F104" s="88"/>
      <c r="G104" s="88"/>
      <c r="H104" s="87" t="s">
        <v>170</v>
      </c>
      <c r="I104" s="86"/>
    </row>
    <row r="105" spans="1:12" hidden="1" x14ac:dyDescent="0.25">
      <c r="A105" s="91"/>
      <c r="B105" s="90"/>
      <c r="C105" s="89">
        <f>D105+E105</f>
        <v>0</v>
      </c>
      <c r="D105" s="88"/>
      <c r="E105" s="88"/>
      <c r="F105" s="88"/>
      <c r="G105" s="88"/>
      <c r="H105" s="87" t="s">
        <v>169</v>
      </c>
      <c r="I105" s="86"/>
    </row>
    <row r="106" spans="1:12" ht="78.75" x14ac:dyDescent="0.25">
      <c r="A106" s="107" t="s">
        <v>168</v>
      </c>
      <c r="B106" s="92" t="s">
        <v>167</v>
      </c>
      <c r="C106" s="97">
        <f>SUM(C107:C116)</f>
        <v>7411928.1399999997</v>
      </c>
      <c r="D106" s="96">
        <f>SUM(D107:D116)</f>
        <v>0</v>
      </c>
      <c r="E106" s="96">
        <f>SUM(E107:E116)</f>
        <v>7411928.1399999997</v>
      </c>
      <c r="F106" s="96">
        <f>SUM(F107:F116)</f>
        <v>-12370900</v>
      </c>
      <c r="G106" s="96">
        <f>SUM(G107:G116)</f>
        <v>0</v>
      </c>
      <c r="H106" s="82"/>
      <c r="I106" s="81"/>
    </row>
    <row r="107" spans="1:12" hidden="1" x14ac:dyDescent="0.25">
      <c r="A107" s="95"/>
      <c r="B107" s="94"/>
      <c r="C107" s="89">
        <f t="shared" ref="C107:C116" si="5">D107+E107</f>
        <v>0</v>
      </c>
      <c r="D107" s="88"/>
      <c r="E107" s="88"/>
      <c r="F107" s="88">
        <v>-12370900</v>
      </c>
      <c r="G107" s="88"/>
      <c r="H107" s="110" t="s">
        <v>166</v>
      </c>
      <c r="I107" s="86"/>
    </row>
    <row r="108" spans="1:12" hidden="1" x14ac:dyDescent="0.25">
      <c r="A108" s="95"/>
      <c r="B108" s="94"/>
      <c r="C108" s="89">
        <f t="shared" si="5"/>
        <v>6715058.1399999997</v>
      </c>
      <c r="D108" s="88"/>
      <c r="E108" s="88">
        <v>6715058.1399999997</v>
      </c>
      <c r="F108" s="88"/>
      <c r="G108" s="88"/>
      <c r="H108" s="87" t="s">
        <v>165</v>
      </c>
      <c r="I108" s="86"/>
    </row>
    <row r="109" spans="1:12" hidden="1" x14ac:dyDescent="0.25">
      <c r="A109" s="95"/>
      <c r="B109" s="94"/>
      <c r="C109" s="89">
        <f t="shared" si="5"/>
        <v>696870</v>
      </c>
      <c r="D109" s="88"/>
      <c r="E109" s="88">
        <v>696870</v>
      </c>
      <c r="F109" s="88"/>
      <c r="G109" s="88"/>
      <c r="H109" s="87" t="s">
        <v>164</v>
      </c>
      <c r="I109" s="86" t="s">
        <v>126</v>
      </c>
      <c r="J109" t="s">
        <v>125</v>
      </c>
      <c r="K109" t="s">
        <v>163</v>
      </c>
      <c r="L109" t="s">
        <v>162</v>
      </c>
    </row>
    <row r="110" spans="1:12" hidden="1" x14ac:dyDescent="0.25">
      <c r="A110" s="95"/>
      <c r="B110" s="94"/>
      <c r="C110" s="89">
        <f t="shared" si="5"/>
        <v>0</v>
      </c>
      <c r="D110" s="88"/>
      <c r="E110" s="88"/>
      <c r="F110" s="88"/>
      <c r="G110" s="88"/>
      <c r="H110" s="87" t="s">
        <v>161</v>
      </c>
      <c r="I110" s="86"/>
    </row>
    <row r="111" spans="1:12" hidden="1" x14ac:dyDescent="0.25">
      <c r="A111" s="95"/>
      <c r="B111" s="94"/>
      <c r="C111" s="89">
        <f t="shared" si="5"/>
        <v>0</v>
      </c>
      <c r="D111" s="88"/>
      <c r="E111" s="88"/>
      <c r="F111" s="88"/>
      <c r="G111" s="88"/>
      <c r="H111" s="87" t="s">
        <v>160</v>
      </c>
      <c r="I111" s="86"/>
    </row>
    <row r="112" spans="1:12" hidden="1" x14ac:dyDescent="0.25">
      <c r="A112" s="95"/>
      <c r="B112" s="94"/>
      <c r="C112" s="89">
        <f t="shared" si="5"/>
        <v>0</v>
      </c>
      <c r="D112" s="88"/>
      <c r="E112" s="88"/>
      <c r="F112" s="88"/>
      <c r="G112" s="88"/>
      <c r="H112" s="87" t="s">
        <v>159</v>
      </c>
      <c r="I112" s="86"/>
    </row>
    <row r="113" spans="1:10" hidden="1" x14ac:dyDescent="0.25">
      <c r="A113" s="95"/>
      <c r="B113" s="94"/>
      <c r="C113" s="89">
        <f t="shared" si="5"/>
        <v>0</v>
      </c>
      <c r="D113" s="88"/>
      <c r="E113" s="88"/>
      <c r="F113" s="88"/>
      <c r="G113" s="88"/>
      <c r="H113" s="87" t="s">
        <v>158</v>
      </c>
      <c r="I113" s="86"/>
    </row>
    <row r="114" spans="1:10" hidden="1" x14ac:dyDescent="0.25">
      <c r="A114" s="95"/>
      <c r="B114" s="94"/>
      <c r="C114" s="89">
        <f t="shared" si="5"/>
        <v>0</v>
      </c>
      <c r="D114" s="88"/>
      <c r="E114" s="88"/>
      <c r="F114" s="88"/>
      <c r="G114" s="88"/>
      <c r="H114" s="87" t="s">
        <v>157</v>
      </c>
      <c r="I114" s="86"/>
    </row>
    <row r="115" spans="1:10" hidden="1" x14ac:dyDescent="0.25">
      <c r="A115" s="95"/>
      <c r="B115" s="94"/>
      <c r="C115" s="89">
        <f t="shared" si="5"/>
        <v>0</v>
      </c>
      <c r="D115" s="88"/>
      <c r="E115" s="88"/>
      <c r="F115" s="88"/>
      <c r="G115" s="88"/>
      <c r="H115" s="87"/>
      <c r="I115" s="86"/>
    </row>
    <row r="116" spans="1:10" hidden="1" x14ac:dyDescent="0.25">
      <c r="A116" s="91"/>
      <c r="B116" s="90"/>
      <c r="C116" s="89">
        <f t="shared" si="5"/>
        <v>0</v>
      </c>
      <c r="D116" s="103"/>
      <c r="E116" s="88"/>
      <c r="F116" s="88"/>
      <c r="G116" s="88"/>
      <c r="H116" s="87"/>
      <c r="I116" s="86"/>
    </row>
    <row r="117" spans="1:10" ht="78.75" x14ac:dyDescent="0.25">
      <c r="A117" s="107" t="s">
        <v>156</v>
      </c>
      <c r="B117" s="92" t="s">
        <v>155</v>
      </c>
      <c r="C117" s="97">
        <f>SUM(C118:C128)</f>
        <v>17777381.41</v>
      </c>
      <c r="D117" s="96">
        <f>SUM(D118:D128)</f>
        <v>516031.41</v>
      </c>
      <c r="E117" s="96">
        <f>SUM(E118:E128)</f>
        <v>17261350</v>
      </c>
      <c r="F117" s="96">
        <f>SUM(F118:F128)</f>
        <v>0</v>
      </c>
      <c r="G117" s="96">
        <f>SUM(G118:G128)</f>
        <v>0</v>
      </c>
      <c r="H117" s="82"/>
      <c r="I117" s="81"/>
    </row>
    <row r="118" spans="1:10" hidden="1" x14ac:dyDescent="0.25">
      <c r="A118" s="95"/>
      <c r="B118" s="94"/>
      <c r="C118" s="89">
        <f t="shared" ref="C118:C128" si="6">D118+E118</f>
        <v>4304720</v>
      </c>
      <c r="D118" s="109"/>
      <c r="E118" s="88">
        <v>4304720</v>
      </c>
      <c r="F118" s="88"/>
      <c r="G118" s="88"/>
      <c r="H118" s="100" t="s">
        <v>114</v>
      </c>
      <c r="I118" s="86" t="s">
        <v>154</v>
      </c>
      <c r="J118" t="s">
        <v>151</v>
      </c>
    </row>
    <row r="119" spans="1:10" hidden="1" x14ac:dyDescent="0.25">
      <c r="A119" s="95"/>
      <c r="B119" s="94"/>
      <c r="C119" s="89">
        <f t="shared" si="6"/>
        <v>239980</v>
      </c>
      <c r="D119" s="109"/>
      <c r="E119" s="88">
        <v>239980</v>
      </c>
      <c r="F119" s="88"/>
      <c r="G119" s="88"/>
      <c r="H119" s="100" t="s">
        <v>114</v>
      </c>
      <c r="I119" s="86" t="s">
        <v>153</v>
      </c>
      <c r="J119" t="s">
        <v>151</v>
      </c>
    </row>
    <row r="120" spans="1:10" hidden="1" x14ac:dyDescent="0.25">
      <c r="A120" s="95"/>
      <c r="B120" s="94"/>
      <c r="C120" s="89">
        <f t="shared" si="6"/>
        <v>1529900</v>
      </c>
      <c r="D120" s="109"/>
      <c r="E120" s="88">
        <v>1529900</v>
      </c>
      <c r="F120" s="88"/>
      <c r="G120" s="88"/>
      <c r="H120" s="100" t="s">
        <v>114</v>
      </c>
      <c r="I120" s="86" t="s">
        <v>152</v>
      </c>
      <c r="J120" t="s">
        <v>151</v>
      </c>
    </row>
    <row r="121" spans="1:10" hidden="1" x14ac:dyDescent="0.25">
      <c r="A121" s="95"/>
      <c r="B121" s="94"/>
      <c r="C121" s="89">
        <f t="shared" si="6"/>
        <v>5693370</v>
      </c>
      <c r="D121" s="88"/>
      <c r="E121" s="88">
        <v>5693370</v>
      </c>
      <c r="F121" s="88"/>
      <c r="G121" s="88"/>
      <c r="H121" s="100" t="s">
        <v>114</v>
      </c>
      <c r="I121" s="86" t="s">
        <v>149</v>
      </c>
    </row>
    <row r="122" spans="1:10" hidden="1" x14ac:dyDescent="0.25">
      <c r="A122" s="95"/>
      <c r="B122" s="94"/>
      <c r="C122" s="89">
        <f t="shared" si="6"/>
        <v>659960</v>
      </c>
      <c r="D122" s="88"/>
      <c r="E122" s="103">
        <v>659960</v>
      </c>
      <c r="F122" s="88"/>
      <c r="G122" s="88"/>
      <c r="H122" s="100" t="s">
        <v>114</v>
      </c>
      <c r="I122" s="101" t="s">
        <v>150</v>
      </c>
    </row>
    <row r="123" spans="1:10" hidden="1" x14ac:dyDescent="0.25">
      <c r="A123" s="95"/>
      <c r="B123" s="94"/>
      <c r="C123" s="89">
        <f t="shared" si="6"/>
        <v>1061510</v>
      </c>
      <c r="D123" s="88"/>
      <c r="E123" s="88">
        <v>1061510</v>
      </c>
      <c r="F123" s="88"/>
      <c r="G123" s="88"/>
      <c r="H123" s="100" t="s">
        <v>115</v>
      </c>
      <c r="I123" s="101" t="s">
        <v>150</v>
      </c>
    </row>
    <row r="124" spans="1:10" hidden="1" x14ac:dyDescent="0.25">
      <c r="A124" s="95"/>
      <c r="B124" s="94"/>
      <c r="C124" s="89">
        <f t="shared" si="6"/>
        <v>3771910</v>
      </c>
      <c r="D124" s="88"/>
      <c r="E124" s="88">
        <v>3771910</v>
      </c>
      <c r="F124" s="88"/>
      <c r="G124" s="88"/>
      <c r="H124" s="102" t="s">
        <v>115</v>
      </c>
      <c r="I124" s="101" t="s">
        <v>149</v>
      </c>
    </row>
    <row r="125" spans="1:10" hidden="1" x14ac:dyDescent="0.25">
      <c r="A125" s="95"/>
      <c r="B125" s="94"/>
      <c r="C125" s="89">
        <f t="shared" si="6"/>
        <v>516031.41</v>
      </c>
      <c r="D125" s="88">
        <v>516031.41</v>
      </c>
      <c r="E125" s="88"/>
      <c r="F125" s="88"/>
      <c r="G125" s="88"/>
      <c r="H125" s="100" t="s">
        <v>148</v>
      </c>
      <c r="I125" s="86"/>
    </row>
    <row r="126" spans="1:10" hidden="1" x14ac:dyDescent="0.25">
      <c r="A126" s="95"/>
      <c r="B126" s="94"/>
      <c r="C126" s="89">
        <f t="shared" si="6"/>
        <v>0</v>
      </c>
      <c r="D126" s="88"/>
      <c r="E126" s="88"/>
      <c r="F126" s="88"/>
      <c r="G126" s="88">
        <v>0</v>
      </c>
      <c r="H126" s="100"/>
      <c r="I126" s="86"/>
    </row>
    <row r="127" spans="1:10" hidden="1" x14ac:dyDescent="0.25">
      <c r="A127" s="95"/>
      <c r="B127" s="94"/>
      <c r="C127" s="89">
        <f t="shared" si="6"/>
        <v>0</v>
      </c>
      <c r="D127" s="88"/>
      <c r="E127" s="88"/>
      <c r="F127" s="88"/>
      <c r="G127" s="88"/>
      <c r="H127" s="87"/>
      <c r="I127" s="86"/>
    </row>
    <row r="128" spans="1:10" hidden="1" x14ac:dyDescent="0.25">
      <c r="A128" s="91"/>
      <c r="B128" s="90"/>
      <c r="C128" s="89">
        <f t="shared" si="6"/>
        <v>0</v>
      </c>
      <c r="D128" s="103"/>
      <c r="E128" s="88"/>
      <c r="F128" s="88"/>
      <c r="G128" s="88"/>
      <c r="H128" s="87"/>
      <c r="I128" s="86"/>
    </row>
    <row r="129" spans="1:9" ht="94.5" x14ac:dyDescent="0.25">
      <c r="A129" s="107" t="s">
        <v>147</v>
      </c>
      <c r="B129" s="108" t="s">
        <v>146</v>
      </c>
      <c r="C129" s="97">
        <f>SUM(C130:C133)</f>
        <v>0</v>
      </c>
      <c r="D129" s="96">
        <f>SUM(D130:D133)</f>
        <v>0</v>
      </c>
      <c r="E129" s="96">
        <f>SUM(E130:E133)</f>
        <v>0</v>
      </c>
      <c r="F129" s="96">
        <f>SUM(F130:F133)</f>
        <v>0</v>
      </c>
      <c r="G129" s="96">
        <f>SUM(G130:G133)</f>
        <v>0</v>
      </c>
      <c r="H129" s="82"/>
      <c r="I129" s="81"/>
    </row>
    <row r="130" spans="1:9" hidden="1" x14ac:dyDescent="0.25">
      <c r="A130" s="95"/>
      <c r="B130" s="94"/>
      <c r="C130" s="89">
        <f>D130+E130</f>
        <v>0</v>
      </c>
      <c r="D130" s="88"/>
      <c r="E130" s="88"/>
      <c r="F130" s="88"/>
      <c r="G130" s="88"/>
      <c r="H130" s="87" t="s">
        <v>145</v>
      </c>
      <c r="I130" s="86"/>
    </row>
    <row r="131" spans="1:9" hidden="1" x14ac:dyDescent="0.25">
      <c r="A131" s="95"/>
      <c r="B131" s="94"/>
      <c r="C131" s="89">
        <f>D131+E131</f>
        <v>0</v>
      </c>
      <c r="D131" s="88"/>
      <c r="E131" s="88"/>
      <c r="F131" s="88"/>
      <c r="G131" s="88"/>
      <c r="H131" s="87" t="s">
        <v>144</v>
      </c>
      <c r="I131" s="86"/>
    </row>
    <row r="132" spans="1:9" hidden="1" x14ac:dyDescent="0.25">
      <c r="A132" s="95"/>
      <c r="B132" s="94"/>
      <c r="C132" s="89">
        <f>D132+E132</f>
        <v>0</v>
      </c>
      <c r="D132" s="88"/>
      <c r="E132" s="88"/>
      <c r="F132" s="88"/>
      <c r="G132" s="88"/>
      <c r="H132" s="87"/>
      <c r="I132" s="86"/>
    </row>
    <row r="133" spans="1:9" hidden="1" x14ac:dyDescent="0.25">
      <c r="A133" s="91"/>
      <c r="B133" s="90"/>
      <c r="C133" s="89">
        <f>D133+E133</f>
        <v>0</v>
      </c>
      <c r="D133" s="88"/>
      <c r="E133" s="88"/>
      <c r="F133" s="88"/>
      <c r="G133" s="88"/>
      <c r="H133" s="87"/>
      <c r="I133" s="86"/>
    </row>
    <row r="134" spans="1:9" ht="47.25" x14ac:dyDescent="0.25">
      <c r="A134" s="107" t="s">
        <v>143</v>
      </c>
      <c r="B134" s="92" t="s">
        <v>142</v>
      </c>
      <c r="C134" s="97">
        <f>SUM(C135:C138)</f>
        <v>767390</v>
      </c>
      <c r="D134" s="96">
        <f>SUM(D135:D138)</f>
        <v>0</v>
      </c>
      <c r="E134" s="96">
        <f>SUM(E135:E138)</f>
        <v>767390</v>
      </c>
      <c r="F134" s="96">
        <f>SUM(F135:F138)</f>
        <v>0</v>
      </c>
      <c r="G134" s="96">
        <f>SUM(G135:G138)</f>
        <v>0</v>
      </c>
      <c r="H134" s="82"/>
      <c r="I134" s="81"/>
    </row>
    <row r="135" spans="1:9" hidden="1" x14ac:dyDescent="0.25">
      <c r="A135" s="95"/>
      <c r="B135" s="94"/>
      <c r="C135" s="89">
        <f>D135+E135</f>
        <v>299960</v>
      </c>
      <c r="D135" s="88"/>
      <c r="E135" s="88">
        <v>299960</v>
      </c>
      <c r="F135" s="88"/>
      <c r="G135" s="88"/>
      <c r="H135" s="87" t="s">
        <v>114</v>
      </c>
      <c r="I135" s="86"/>
    </row>
    <row r="136" spans="1:9" hidden="1" x14ac:dyDescent="0.25">
      <c r="A136" s="95"/>
      <c r="B136" s="94"/>
      <c r="C136" s="89">
        <f>D136+E136</f>
        <v>467430</v>
      </c>
      <c r="D136" s="88"/>
      <c r="E136" s="88">
        <v>467430</v>
      </c>
      <c r="F136" s="88"/>
      <c r="G136" s="88"/>
      <c r="H136" s="87" t="s">
        <v>115</v>
      </c>
      <c r="I136" s="86"/>
    </row>
    <row r="137" spans="1:9" hidden="1" x14ac:dyDescent="0.25">
      <c r="A137" s="95"/>
      <c r="B137" s="94"/>
      <c r="C137" s="89">
        <f>D137+E137</f>
        <v>0</v>
      </c>
      <c r="D137" s="88"/>
      <c r="E137" s="88"/>
      <c r="F137" s="88"/>
      <c r="G137" s="88"/>
      <c r="H137" s="87" t="s">
        <v>141</v>
      </c>
      <c r="I137" s="86"/>
    </row>
    <row r="138" spans="1:9" hidden="1" x14ac:dyDescent="0.25">
      <c r="A138" s="91"/>
      <c r="B138" s="90"/>
      <c r="C138" s="89">
        <f>D138+E138</f>
        <v>0</v>
      </c>
      <c r="D138" s="88"/>
      <c r="E138" s="88"/>
      <c r="F138" s="88"/>
      <c r="G138" s="88"/>
      <c r="H138" s="87" t="s">
        <v>140</v>
      </c>
      <c r="I138" s="86"/>
    </row>
    <row r="139" spans="1:9" ht="47.25" x14ac:dyDescent="0.25">
      <c r="A139" s="107" t="s">
        <v>139</v>
      </c>
      <c r="B139" s="92" t="s">
        <v>138</v>
      </c>
      <c r="C139" s="97">
        <f>SUM(C140:C152)</f>
        <v>6755700</v>
      </c>
      <c r="D139" s="96">
        <f>SUM(D140:D152)</f>
        <v>1200000</v>
      </c>
      <c r="E139" s="96">
        <f>SUM(E140:E152)</f>
        <v>5555700</v>
      </c>
      <c r="F139" s="96">
        <f>SUM(F140:F152)</f>
        <v>-5600</v>
      </c>
      <c r="G139" s="96">
        <f>SUM(G140:G152)</f>
        <v>3500</v>
      </c>
      <c r="H139" s="82"/>
      <c r="I139" s="81"/>
    </row>
    <row r="140" spans="1:9" hidden="1" x14ac:dyDescent="0.25">
      <c r="A140" s="95"/>
      <c r="B140" s="94"/>
      <c r="C140" s="89">
        <f t="shared" ref="C140:C152" si="7">D140+E140</f>
        <v>-7200</v>
      </c>
      <c r="D140" s="88"/>
      <c r="E140" s="88">
        <v>-7200</v>
      </c>
      <c r="F140" s="88">
        <v>-5600</v>
      </c>
      <c r="G140" s="88">
        <v>3500</v>
      </c>
      <c r="H140" s="100" t="s">
        <v>137</v>
      </c>
      <c r="I140" s="86"/>
    </row>
    <row r="141" spans="1:9" hidden="1" x14ac:dyDescent="0.25">
      <c r="A141" s="95"/>
      <c r="B141" s="94"/>
      <c r="C141" s="89">
        <f t="shared" si="7"/>
        <v>2916920</v>
      </c>
      <c r="D141" s="88"/>
      <c r="E141" s="88">
        <v>2916920</v>
      </c>
      <c r="F141" s="88"/>
      <c r="G141" s="88"/>
      <c r="H141" s="100" t="s">
        <v>115</v>
      </c>
      <c r="I141" s="86"/>
    </row>
    <row r="142" spans="1:9" hidden="1" x14ac:dyDescent="0.25">
      <c r="A142" s="95"/>
      <c r="B142" s="94"/>
      <c r="C142" s="89">
        <f t="shared" si="7"/>
        <v>1859880</v>
      </c>
      <c r="D142" s="88"/>
      <c r="E142" s="88">
        <v>1859880</v>
      </c>
      <c r="F142" s="88"/>
      <c r="G142" s="88"/>
      <c r="H142" s="100" t="s">
        <v>114</v>
      </c>
      <c r="I142" s="86"/>
    </row>
    <row r="143" spans="1:9" hidden="1" x14ac:dyDescent="0.25">
      <c r="A143" s="95"/>
      <c r="B143" s="94"/>
      <c r="C143" s="89">
        <f t="shared" si="7"/>
        <v>165200</v>
      </c>
      <c r="D143" s="88"/>
      <c r="E143" s="88">
        <v>165200</v>
      </c>
      <c r="F143" s="88"/>
      <c r="G143" s="88"/>
      <c r="H143" s="100" t="s">
        <v>136</v>
      </c>
      <c r="I143" s="86"/>
    </row>
    <row r="144" spans="1:9" hidden="1" x14ac:dyDescent="0.25">
      <c r="A144" s="95"/>
      <c r="B144" s="94"/>
      <c r="C144" s="89">
        <f t="shared" si="7"/>
        <v>11600</v>
      </c>
      <c r="D144" s="88"/>
      <c r="E144" s="88">
        <v>11600</v>
      </c>
      <c r="F144" s="88"/>
      <c r="G144" s="88"/>
      <c r="H144" s="100" t="s">
        <v>135</v>
      </c>
      <c r="I144" s="86"/>
    </row>
    <row r="145" spans="1:10" hidden="1" x14ac:dyDescent="0.25">
      <c r="A145" s="95"/>
      <c r="B145" s="94"/>
      <c r="C145" s="89">
        <f t="shared" si="7"/>
        <v>247800</v>
      </c>
      <c r="D145" s="88"/>
      <c r="E145" s="88">
        <v>247800</v>
      </c>
      <c r="F145" s="88"/>
      <c r="G145" s="88"/>
      <c r="H145" s="100" t="s">
        <v>134</v>
      </c>
      <c r="I145" s="86"/>
    </row>
    <row r="146" spans="1:10" hidden="1" x14ac:dyDescent="0.25">
      <c r="A146" s="95"/>
      <c r="B146" s="94"/>
      <c r="C146" s="89">
        <f t="shared" si="7"/>
        <v>361500</v>
      </c>
      <c r="D146" s="103"/>
      <c r="E146" s="106">
        <v>361500</v>
      </c>
      <c r="F146" s="88"/>
      <c r="G146" s="88"/>
      <c r="H146" s="105" t="s">
        <v>124</v>
      </c>
      <c r="I146" s="86"/>
    </row>
    <row r="147" spans="1:10" hidden="1" x14ac:dyDescent="0.25">
      <c r="A147" s="95"/>
      <c r="B147" s="94"/>
      <c r="C147" s="89">
        <f t="shared" si="7"/>
        <v>1200000</v>
      </c>
      <c r="D147" s="103">
        <v>1200000</v>
      </c>
      <c r="E147" s="103"/>
      <c r="F147" s="88"/>
      <c r="G147" s="88"/>
      <c r="H147" s="100" t="s">
        <v>133</v>
      </c>
      <c r="I147" s="86"/>
    </row>
    <row r="148" spans="1:10" hidden="1" x14ac:dyDescent="0.25">
      <c r="A148" s="95"/>
      <c r="B148" s="94"/>
      <c r="C148" s="89">
        <f t="shared" si="7"/>
        <v>0</v>
      </c>
      <c r="D148" s="88"/>
      <c r="E148" s="88"/>
      <c r="F148" s="88"/>
      <c r="G148" s="88"/>
      <c r="H148" s="100"/>
      <c r="I148" s="86"/>
    </row>
    <row r="149" spans="1:10" hidden="1" x14ac:dyDescent="0.25">
      <c r="A149" s="95"/>
      <c r="B149" s="94"/>
      <c r="C149" s="89">
        <f t="shared" si="7"/>
        <v>0</v>
      </c>
      <c r="D149" s="88"/>
      <c r="E149" s="88"/>
      <c r="F149" s="88"/>
      <c r="G149" s="88"/>
      <c r="H149" s="100"/>
      <c r="I149" s="86"/>
    </row>
    <row r="150" spans="1:10" hidden="1" x14ac:dyDescent="0.25">
      <c r="A150" s="95"/>
      <c r="B150" s="94"/>
      <c r="C150" s="89">
        <f t="shared" si="7"/>
        <v>0</v>
      </c>
      <c r="D150" s="88"/>
      <c r="E150" s="88"/>
      <c r="F150" s="88"/>
      <c r="G150" s="88"/>
      <c r="H150" s="100"/>
      <c r="I150" s="86"/>
    </row>
    <row r="151" spans="1:10" hidden="1" x14ac:dyDescent="0.25">
      <c r="A151" s="95"/>
      <c r="B151" s="94"/>
      <c r="C151" s="89">
        <f t="shared" si="7"/>
        <v>0</v>
      </c>
      <c r="D151" s="88"/>
      <c r="E151" s="88"/>
      <c r="F151" s="88"/>
      <c r="G151" s="88"/>
      <c r="H151" s="100"/>
      <c r="I151" s="86"/>
    </row>
    <row r="152" spans="1:10" hidden="1" x14ac:dyDescent="0.25">
      <c r="A152" s="91"/>
      <c r="B152" s="90"/>
      <c r="C152" s="89">
        <f t="shared" si="7"/>
        <v>0</v>
      </c>
      <c r="D152" s="88"/>
      <c r="E152" s="88"/>
      <c r="F152" s="88"/>
      <c r="G152" s="88"/>
      <c r="H152" s="100"/>
      <c r="I152" s="86"/>
    </row>
    <row r="153" spans="1:10" ht="63" x14ac:dyDescent="0.25">
      <c r="A153" s="104" t="s">
        <v>132</v>
      </c>
      <c r="B153" s="92" t="s">
        <v>131</v>
      </c>
      <c r="C153" s="97">
        <f>SUM(C154:C163)</f>
        <v>2870507</v>
      </c>
      <c r="D153" s="96">
        <f>SUM(D154:D163)</f>
        <v>0</v>
      </c>
      <c r="E153" s="96">
        <f>SUM(E154:E163)</f>
        <v>2870507</v>
      </c>
      <c r="F153" s="96">
        <f>SUM(F154:F163)</f>
        <v>292900</v>
      </c>
      <c r="G153" s="96">
        <f>SUM(G154:G163)</f>
        <v>5386100</v>
      </c>
      <c r="H153" s="100"/>
      <c r="I153" s="81"/>
    </row>
    <row r="154" spans="1:10" hidden="1" x14ac:dyDescent="0.25">
      <c r="A154" s="99"/>
      <c r="B154" s="98"/>
      <c r="C154" s="97">
        <f t="shared" ref="C154:C163" si="8">D154+E154</f>
        <v>271900</v>
      </c>
      <c r="D154" s="88"/>
      <c r="E154" s="88">
        <v>271900</v>
      </c>
      <c r="F154" s="88">
        <v>292900</v>
      </c>
      <c r="G154" s="88">
        <v>5386100</v>
      </c>
      <c r="H154" s="100" t="s">
        <v>130</v>
      </c>
      <c r="I154" s="86"/>
    </row>
    <row r="155" spans="1:10" hidden="1" x14ac:dyDescent="0.25">
      <c r="A155" s="99"/>
      <c r="B155" s="98"/>
      <c r="C155" s="97">
        <f t="shared" si="8"/>
        <v>205157</v>
      </c>
      <c r="D155" s="88"/>
      <c r="E155" s="88">
        <v>205157</v>
      </c>
      <c r="F155" s="88"/>
      <c r="G155" s="88"/>
      <c r="H155" s="100" t="s">
        <v>129</v>
      </c>
      <c r="I155" s="86"/>
    </row>
    <row r="156" spans="1:10" hidden="1" x14ac:dyDescent="0.25">
      <c r="A156" s="99"/>
      <c r="B156" s="98"/>
      <c r="C156" s="97">
        <f t="shared" si="8"/>
        <v>12100</v>
      </c>
      <c r="D156" s="88"/>
      <c r="E156" s="103">
        <v>12100</v>
      </c>
      <c r="F156" s="88"/>
      <c r="G156" s="88"/>
      <c r="H156" s="100" t="s">
        <v>128</v>
      </c>
      <c r="I156" s="86"/>
    </row>
    <row r="157" spans="1:10" hidden="1" x14ac:dyDescent="0.25">
      <c r="A157" s="99"/>
      <c r="B157" s="98"/>
      <c r="C157" s="97">
        <f t="shared" si="8"/>
        <v>2019850</v>
      </c>
      <c r="D157" s="88"/>
      <c r="E157" s="103">
        <v>2019850</v>
      </c>
      <c r="F157" s="88"/>
      <c r="G157" s="88"/>
      <c r="H157" s="102" t="s">
        <v>127</v>
      </c>
      <c r="I157" s="86" t="s">
        <v>126</v>
      </c>
      <c r="J157" t="s">
        <v>125</v>
      </c>
    </row>
    <row r="158" spans="1:10" hidden="1" x14ac:dyDescent="0.25">
      <c r="A158" s="99"/>
      <c r="B158" s="98"/>
      <c r="C158" s="97">
        <f t="shared" si="8"/>
        <v>361500</v>
      </c>
      <c r="D158" s="88"/>
      <c r="E158" s="88">
        <v>361500</v>
      </c>
      <c r="F158" s="88"/>
      <c r="G158" s="88"/>
      <c r="H158" s="102" t="s">
        <v>124</v>
      </c>
      <c r="I158" s="101"/>
    </row>
    <row r="159" spans="1:10" hidden="1" x14ac:dyDescent="0.25">
      <c r="A159" s="99"/>
      <c r="B159" s="98"/>
      <c r="C159" s="97">
        <f t="shared" si="8"/>
        <v>0</v>
      </c>
      <c r="D159" s="88"/>
      <c r="E159" s="88"/>
      <c r="F159" s="88"/>
      <c r="G159" s="88"/>
      <c r="H159" s="100"/>
      <c r="I159" s="86"/>
    </row>
    <row r="160" spans="1:10" hidden="1" x14ac:dyDescent="0.25">
      <c r="A160" s="99"/>
      <c r="B160" s="98"/>
      <c r="C160" s="97">
        <f t="shared" si="8"/>
        <v>0</v>
      </c>
      <c r="D160" s="88"/>
      <c r="E160" s="88"/>
      <c r="F160" s="88"/>
      <c r="G160" s="88"/>
      <c r="H160" s="100"/>
      <c r="I160" s="86"/>
    </row>
    <row r="161" spans="1:9" hidden="1" x14ac:dyDescent="0.25">
      <c r="A161" s="99"/>
      <c r="B161" s="98"/>
      <c r="C161" s="97">
        <f t="shared" si="8"/>
        <v>0</v>
      </c>
      <c r="D161" s="88"/>
      <c r="E161" s="88"/>
      <c r="F161" s="88"/>
      <c r="G161" s="88"/>
      <c r="H161" s="100"/>
      <c r="I161" s="86"/>
    </row>
    <row r="162" spans="1:9" hidden="1" x14ac:dyDescent="0.25">
      <c r="A162" s="99"/>
      <c r="B162" s="98"/>
      <c r="C162" s="97">
        <f t="shared" si="8"/>
        <v>0</v>
      </c>
      <c r="D162" s="88"/>
      <c r="E162" s="88"/>
      <c r="F162" s="88"/>
      <c r="G162" s="88"/>
      <c r="H162" s="100"/>
      <c r="I162" s="86"/>
    </row>
    <row r="163" spans="1:9" hidden="1" x14ac:dyDescent="0.25">
      <c r="A163" s="99"/>
      <c r="B163" s="98"/>
      <c r="C163" s="97">
        <f t="shared" si="8"/>
        <v>0</v>
      </c>
      <c r="D163" s="96"/>
      <c r="E163" s="96"/>
      <c r="F163" s="96"/>
      <c r="G163" s="96"/>
      <c r="H163" s="87"/>
      <c r="I163" s="86"/>
    </row>
    <row r="164" spans="1:9" ht="63" x14ac:dyDescent="0.25">
      <c r="A164" s="95" t="s">
        <v>123</v>
      </c>
      <c r="B164" s="92" t="s">
        <v>122</v>
      </c>
      <c r="C164" s="89">
        <f>SUM(D164:E164)</f>
        <v>0</v>
      </c>
      <c r="D164" s="88">
        <v>0</v>
      </c>
      <c r="E164" s="88">
        <v>0</v>
      </c>
      <c r="F164" s="88">
        <v>0</v>
      </c>
      <c r="G164" s="88">
        <v>0</v>
      </c>
      <c r="H164" s="82"/>
      <c r="I164" s="81"/>
    </row>
    <row r="165" spans="1:9" hidden="1" x14ac:dyDescent="0.25">
      <c r="A165" s="95"/>
      <c r="B165" s="94"/>
      <c r="C165" s="89">
        <f>D165+E165</f>
        <v>0</v>
      </c>
      <c r="D165" s="88"/>
      <c r="E165" s="88"/>
      <c r="F165" s="88"/>
      <c r="G165" s="88"/>
      <c r="H165" s="87"/>
      <c r="I165" s="86"/>
    </row>
    <row r="166" spans="1:9" hidden="1" x14ac:dyDescent="0.25">
      <c r="A166" s="95"/>
      <c r="B166" s="94"/>
      <c r="C166" s="89">
        <f>D166+E166</f>
        <v>0</v>
      </c>
      <c r="D166" s="88"/>
      <c r="E166" s="88"/>
      <c r="F166" s="88"/>
      <c r="G166" s="88"/>
      <c r="H166" s="87"/>
      <c r="I166" s="86"/>
    </row>
    <row r="167" spans="1:9" hidden="1" x14ac:dyDescent="0.25">
      <c r="A167" s="91"/>
      <c r="B167" s="90"/>
      <c r="C167" s="89">
        <f>D167+E167</f>
        <v>0</v>
      </c>
      <c r="D167" s="88"/>
      <c r="E167" s="88"/>
      <c r="F167" s="88"/>
      <c r="G167" s="88"/>
      <c r="H167" s="87"/>
      <c r="I167" s="86"/>
    </row>
    <row r="168" spans="1:9" ht="94.5" x14ac:dyDescent="0.25">
      <c r="A168" s="91" t="s">
        <v>121</v>
      </c>
      <c r="B168" s="93" t="s">
        <v>120</v>
      </c>
      <c r="C168" s="89">
        <f>SUM(C169:C170)</f>
        <v>0</v>
      </c>
      <c r="D168" s="88">
        <f>SUM(D169:D170)</f>
        <v>0</v>
      </c>
      <c r="E168" s="88">
        <f>SUM(E169:E170)</f>
        <v>0</v>
      </c>
      <c r="F168" s="88">
        <f>SUM(F169:F170)</f>
        <v>0</v>
      </c>
      <c r="G168" s="88">
        <f>SUM(G169:G170)</f>
        <v>0</v>
      </c>
      <c r="H168" s="82"/>
      <c r="I168" s="81"/>
    </row>
    <row r="169" spans="1:9" hidden="1" x14ac:dyDescent="0.25">
      <c r="A169" s="91"/>
      <c r="B169" s="90"/>
      <c r="C169" s="89">
        <f>D169+E169</f>
        <v>0</v>
      </c>
      <c r="D169" s="88"/>
      <c r="E169" s="88"/>
      <c r="F169" s="88"/>
      <c r="G169" s="88"/>
      <c r="H169" s="87" t="s">
        <v>119</v>
      </c>
      <c r="I169" s="86" t="s">
        <v>118</v>
      </c>
    </row>
    <row r="170" spans="1:9" hidden="1" x14ac:dyDescent="0.25">
      <c r="A170" s="91"/>
      <c r="B170" s="90"/>
      <c r="C170" s="89">
        <f>D170+E170</f>
        <v>0</v>
      </c>
      <c r="D170" s="88"/>
      <c r="E170" s="88"/>
      <c r="F170" s="88"/>
      <c r="G170" s="88"/>
      <c r="H170" s="87"/>
      <c r="I170" s="86"/>
    </row>
    <row r="171" spans="1:9" ht="47.25" x14ac:dyDescent="0.25">
      <c r="A171" s="91" t="s">
        <v>117</v>
      </c>
      <c r="B171" s="92" t="s">
        <v>116</v>
      </c>
      <c r="C171" s="89">
        <f>SUM(C172:C173)</f>
        <v>331530</v>
      </c>
      <c r="D171" s="88">
        <f>SUM(D172:D173)</f>
        <v>0</v>
      </c>
      <c r="E171" s="88">
        <f>SUM(E172:E173)</f>
        <v>331530</v>
      </c>
      <c r="F171" s="88">
        <f>SUM(F172:F173)</f>
        <v>0</v>
      </c>
      <c r="G171" s="88">
        <f>SUM(G172:G173)</f>
        <v>0</v>
      </c>
      <c r="H171" s="82"/>
      <c r="I171" s="81"/>
    </row>
    <row r="172" spans="1:9" hidden="1" x14ac:dyDescent="0.25">
      <c r="A172" s="91"/>
      <c r="B172" s="90"/>
      <c r="C172" s="89">
        <f>D172+E172</f>
        <v>211540</v>
      </c>
      <c r="D172" s="88"/>
      <c r="E172" s="88">
        <v>211540</v>
      </c>
      <c r="F172" s="88"/>
      <c r="G172" s="88"/>
      <c r="H172" s="87" t="s">
        <v>115</v>
      </c>
      <c r="I172" s="86"/>
    </row>
    <row r="173" spans="1:9" hidden="1" x14ac:dyDescent="0.25">
      <c r="A173" s="91"/>
      <c r="B173" s="90"/>
      <c r="C173" s="89">
        <f>D173+E173</f>
        <v>119990</v>
      </c>
      <c r="D173" s="88"/>
      <c r="E173" s="88">
        <v>119990</v>
      </c>
      <c r="F173" s="88"/>
      <c r="G173" s="88"/>
      <c r="H173" s="87" t="s">
        <v>114</v>
      </c>
      <c r="I173" s="86"/>
    </row>
    <row r="174" spans="1:9" x14ac:dyDescent="0.25">
      <c r="A174" s="85" t="s">
        <v>113</v>
      </c>
      <c r="B174" s="84" t="s">
        <v>112</v>
      </c>
      <c r="C174" s="83">
        <f>C4+C37+C50+C54+C68+C78+C84+C88+C96+C101+C106+C117+C129+C134+C139+C153+C164+C168+C171</f>
        <v>161174517.34</v>
      </c>
      <c r="D174" s="83">
        <f>D4+D37+D50+D54+D68+D78+D84+D88+D96+D101+D106+D117+D129+D134+D139+D153+D164+D168+D171</f>
        <v>9196663.7100000009</v>
      </c>
      <c r="E174" s="83">
        <f>E4+E37+E50+E54+E68+E78+E84+E88+E96+E101+E106+E117+E129+E134+E139+E153+E164+E168+E171</f>
        <v>151977853.63</v>
      </c>
      <c r="F174" s="83">
        <f>F4+F37+F50+F54+F68+F78+F84+F88+F96+F101+F106+F117+F129+F134+F139+F153+F164+F168+F171</f>
        <v>26233182.670000002</v>
      </c>
      <c r="G174" s="83">
        <f>G4+G37+G50+G54+G68+G78+G84+G88+G96+G101+G106+G117+G129+G134+G139+G153+G164+G168+G171</f>
        <v>51528497.159999996</v>
      </c>
      <c r="H174" s="82"/>
      <c r="I174" s="81"/>
    </row>
    <row r="175" spans="1:9" ht="15" hidden="1" x14ac:dyDescent="0.25">
      <c r="A175"/>
      <c r="B175" t="s">
        <v>111</v>
      </c>
      <c r="C175" t="s">
        <v>110</v>
      </c>
      <c r="D175" s="80">
        <f>D182-D174</f>
        <v>-1859870.8400000008</v>
      </c>
      <c r="E175"/>
      <c r="F175"/>
      <c r="G175"/>
      <c r="H175" s="73"/>
      <c r="I175"/>
    </row>
    <row r="176" spans="1:9" ht="15" hidden="1" x14ac:dyDescent="0.25">
      <c r="A176"/>
      <c r="B176" t="s">
        <v>109</v>
      </c>
      <c r="C176" t="s">
        <v>108</v>
      </c>
      <c r="D176" s="79"/>
      <c r="E176" s="78"/>
      <c r="F176"/>
      <c r="G176"/>
      <c r="H176" s="73"/>
      <c r="I176"/>
    </row>
    <row r="177" spans="1:9" ht="15" hidden="1" x14ac:dyDescent="0.25">
      <c r="A177"/>
      <c r="B177" t="s">
        <v>107</v>
      </c>
      <c r="C177"/>
      <c r="D177" s="74">
        <v>6786732.8700000001</v>
      </c>
      <c r="E177"/>
      <c r="F177"/>
      <c r="G177"/>
      <c r="H177" s="73"/>
      <c r="I177"/>
    </row>
    <row r="178" spans="1:9" ht="45" hidden="1" x14ac:dyDescent="0.25">
      <c r="A178"/>
      <c r="B178" s="77" t="s">
        <v>106</v>
      </c>
      <c r="C178"/>
      <c r="D178" s="76">
        <v>5000000</v>
      </c>
      <c r="E178"/>
      <c r="F178"/>
      <c r="G178"/>
      <c r="H178" s="73"/>
      <c r="I178"/>
    </row>
    <row r="179" spans="1:9" ht="15" hidden="1" x14ac:dyDescent="0.25">
      <c r="A179"/>
      <c r="B179" t="s">
        <v>105</v>
      </c>
      <c r="C179"/>
      <c r="D179" s="75">
        <f>D177-D178</f>
        <v>1786732.87</v>
      </c>
      <c r="E179"/>
      <c r="F179"/>
      <c r="G179"/>
      <c r="H179" s="73"/>
      <c r="I179"/>
    </row>
    <row r="180" spans="1:9" ht="15" hidden="1" x14ac:dyDescent="0.25">
      <c r="A180"/>
      <c r="B180" t="s">
        <v>104</v>
      </c>
      <c r="C180"/>
      <c r="D180" s="74">
        <v>1200000</v>
      </c>
      <c r="E180"/>
      <c r="F180"/>
      <c r="G180"/>
      <c r="H180" s="73"/>
      <c r="I180"/>
    </row>
    <row r="181" spans="1:9" ht="15" hidden="1" x14ac:dyDescent="0.25">
      <c r="A181"/>
      <c r="B181" t="s">
        <v>103</v>
      </c>
      <c r="C181"/>
      <c r="D181" s="74">
        <v>4350060</v>
      </c>
      <c r="E181"/>
      <c r="F181"/>
      <c r="G181"/>
      <c r="H181" s="73"/>
      <c r="I181"/>
    </row>
    <row r="182" spans="1:9" ht="15" hidden="1" x14ac:dyDescent="0.25">
      <c r="A182"/>
      <c r="B182" t="s">
        <v>102</v>
      </c>
      <c r="C182"/>
      <c r="D182" s="74">
        <f>SUM(D179:D181)</f>
        <v>7336792.8700000001</v>
      </c>
      <c r="E182"/>
      <c r="F182"/>
      <c r="G182"/>
      <c r="H182" s="73"/>
      <c r="I182"/>
    </row>
    <row r="183" spans="1:9" x14ac:dyDescent="0.25">
      <c r="D183" s="72"/>
    </row>
    <row r="187" spans="1:9" x14ac:dyDescent="0.25">
      <c r="D187" s="71"/>
    </row>
  </sheetData>
  <autoFilter ref="A3:H182">
    <filterColumn colId="0">
      <customFilters>
        <customFilter operator="notEqual" val=" "/>
      </customFilters>
    </filterColumn>
  </autoFilter>
  <mergeCells count="1">
    <mergeCell ref="A1:G1"/>
  </mergeCells>
  <pageMargins left="0.59055118110236227" right="0.19685039370078741" top="0.59055118110236227" bottom="0.39370078740157483" header="0.31496062992125984" footer="0.31496062992125984"/>
  <pageSetup paperSize="9" scale="7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доп мбт на 2025 </vt:lpstr>
      <vt:lpstr>2026 2027 </vt:lpstr>
      <vt:lpstr>МП К1</vt:lpstr>
      <vt:lpstr>'2026 2027 '!Заголовки_для_печати</vt:lpstr>
      <vt:lpstr>'доп мбт на 2025 '!Заголовки_для_печати</vt:lpstr>
      <vt:lpstr>'МП К1'!Заголовки_для_печати</vt:lpstr>
      <vt:lpstr>'МП К1'!Область_печати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</dc:creator>
  <cp:lastModifiedBy>LLI</cp:lastModifiedBy>
  <cp:lastPrinted>2025-04-11T01:50:18Z</cp:lastPrinted>
  <dcterms:created xsi:type="dcterms:W3CDTF">2015-06-05T18:19:34Z</dcterms:created>
  <dcterms:modified xsi:type="dcterms:W3CDTF">2025-04-11T01:51:38Z</dcterms:modified>
</cp:coreProperties>
</file>